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Brewster/Downloads/"/>
    </mc:Choice>
  </mc:AlternateContent>
  <xr:revisionPtr revIDLastSave="0" documentId="8_{EA8AABE7-C575-B942-B91D-55222C917640}" xr6:coauthVersionLast="47" xr6:coauthVersionMax="47" xr10:uidLastSave="{00000000-0000-0000-0000-000000000000}"/>
  <bookViews>
    <workbookView xWindow="0" yWindow="760" windowWidth="34560" windowHeight="20520" xr2:uid="{00000000-000D-0000-FFFF-FFFF00000000}"/>
  </bookViews>
  <sheets>
    <sheet name="Survey" sheetId="1" r:id="rId1"/>
    <sheet name="Mental" sheetId="2" r:id="rId2"/>
    <sheet name="Sheet1" sheetId="3" state="hidden" r:id="rId3"/>
    <sheet name="14-Day Progression" sheetId="4" state="hidden" r:id="rId4"/>
    <sheet name="28-Day Progression" sheetId="5" state="hidden" r:id="rId5"/>
    <sheet name="Schedule (2)" sheetId="6" state="hidden" r:id="rId6"/>
    <sheet name="EE" sheetId="7" state="hidden" r:id="rId7"/>
  </sheets>
  <externalReferences>
    <externalReference r:id="rId8"/>
    <externalReference r:id="rId9"/>
  </externalReferences>
  <definedNames>
    <definedName name="ExpThis" localSheetId="3">OFFSET(#REF!, 1, 0,#REF!, 1)</definedName>
    <definedName name="ExpThis" localSheetId="4">OFFSET(#REF!, 1, 0,#REF!, 1)</definedName>
    <definedName name="ExpThis" localSheetId="5">OFFSET(#REF!, 1, 0,#REF!, 1)</definedName>
    <definedName name="ExpThis">OFFSET(#REF!, 1, 0,#REF!, 1)</definedName>
    <definedName name="Month2">OFFSET(#REF!, 1, 0,#REF!, 1)</definedName>
    <definedName name="Month3">OFFSET(#REF!, 1, 0,#REF!, 1)</definedName>
    <definedName name="Month4">OFFSET(#REF!, 1, 0,#REF!, 1)</definedName>
    <definedName name="Month4a">OFFSET(#REF!, 1, 0,#REF!, 1)</definedName>
    <definedName name="Month5a">OFFSET(#REF!, 1, 0,#REF!, 1)</definedName>
    <definedName name="Month5b">OFFSET(#REF!, 1, 0,#REF!, 1)</definedName>
    <definedName name="Month5c">OFFSET(#REF!, 1, 0,#REF!, 1)</definedName>
    <definedName name="Month6a">OFFSET(#REF!, 1, 0,#REF!, 1)</definedName>
    <definedName name="Month6b">OFFSET(#REF!, 1, 0,#REF!, 1)</definedName>
    <definedName name="Month6c">OFFSET(#REF!, 1, 0,#REF!, 1)</definedName>
    <definedName name="Month6d">OFFSET(#REF!, 1, 0,#REF!, 1)</definedName>
    <definedName name="Month6e">OFFSET(#REF!, 1, 0,#REF!, 1)</definedName>
    <definedName name="Picture" localSheetId="3">INDIRECT([1]Results!#REF!)</definedName>
    <definedName name="Picture" localSheetId="4">INDIRECT([1]Results!#REF!)</definedName>
    <definedName name="Picture" localSheetId="5">INDIRECT([1]Results!#REF!)</definedName>
    <definedName name="Picture">INDIRECT([2]Results!#REF!)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Y3wYvSmJHGdunPun5QLF5Mzte2dICpKgPu9GRk9kuOA="/>
    </ext>
  </extLst>
</workbook>
</file>

<file path=xl/calcChain.xml><?xml version="1.0" encoding="utf-8"?>
<calcChain xmlns="http://schemas.openxmlformats.org/spreadsheetml/2006/main">
  <c r="E1" i="5" l="1"/>
  <c r="E1" i="4"/>
  <c r="B32" i="3"/>
  <c r="C32" i="3" s="1"/>
  <c r="B31" i="3"/>
  <c r="C31" i="3" s="1"/>
  <c r="B30" i="3"/>
  <c r="C30" i="3" s="1"/>
  <c r="C29" i="3"/>
  <c r="B29" i="3"/>
  <c r="B28" i="3"/>
  <c r="C28" i="3" s="1"/>
  <c r="B27" i="3"/>
  <c r="C27" i="3" s="1"/>
  <c r="B26" i="3"/>
  <c r="C26" i="3" s="1"/>
  <c r="B25" i="3"/>
  <c r="C25" i="3" s="1"/>
  <c r="C21" i="3"/>
  <c r="B21" i="3"/>
  <c r="B20" i="3"/>
  <c r="C20" i="3" s="1"/>
  <c r="B19" i="3"/>
  <c r="C19" i="3" s="1"/>
  <c r="B18" i="3"/>
  <c r="C18" i="3" s="1"/>
  <c r="F10" i="3" s="1"/>
  <c r="F11" i="3" s="1"/>
  <c r="B17" i="3"/>
  <c r="C17" i="3" s="1"/>
  <c r="C16" i="3"/>
  <c r="B16" i="3"/>
  <c r="B15" i="3"/>
  <c r="C15" i="3" s="1"/>
  <c r="B14" i="3"/>
  <c r="C14" i="3" s="1"/>
  <c r="F8" i="3" s="1"/>
  <c r="F9" i="3" s="1"/>
  <c r="B13" i="3"/>
  <c r="C13" i="3" s="1"/>
  <c r="C12" i="3"/>
  <c r="B12" i="3"/>
  <c r="B11" i="3"/>
  <c r="C11" i="3" s="1"/>
  <c r="B10" i="3"/>
  <c r="C10" i="3" s="1"/>
  <c r="C9" i="3"/>
  <c r="B9" i="3"/>
  <c r="B8" i="3"/>
  <c r="C8" i="3" s="1"/>
  <c r="C7" i="3"/>
  <c r="B7" i="3"/>
  <c r="B6" i="3"/>
  <c r="C6" i="3" s="1"/>
  <c r="F4" i="3" s="1"/>
  <c r="F5" i="3" s="1"/>
  <c r="B5" i="3"/>
  <c r="C5" i="3" s="1"/>
  <c r="B4" i="3"/>
  <c r="C4" i="3" s="1"/>
  <c r="B3" i="3"/>
  <c r="C3" i="3" s="1"/>
  <c r="C2" i="3"/>
  <c r="B2" i="3"/>
  <c r="S36" i="2"/>
  <c r="R36" i="2"/>
  <c r="S35" i="2"/>
  <c r="R35" i="2" s="1"/>
  <c r="S34" i="2"/>
  <c r="R34" i="2"/>
  <c r="S33" i="2"/>
  <c r="R33" i="2" s="1"/>
  <c r="S32" i="2"/>
  <c r="R32" i="2" s="1"/>
  <c r="S31" i="2"/>
  <c r="R31" i="2"/>
  <c r="S30" i="2"/>
  <c r="R30" i="2"/>
  <c r="S29" i="2"/>
  <c r="R29" i="2" s="1"/>
  <c r="R15" i="2"/>
  <c r="R14" i="2"/>
  <c r="R13" i="2"/>
  <c r="R12" i="2"/>
  <c r="R11" i="2"/>
  <c r="D6" i="2"/>
  <c r="D5" i="2"/>
  <c r="D4" i="2"/>
  <c r="B3" i="2"/>
  <c r="H9" i="3" l="1"/>
  <c r="S12" i="2" s="1"/>
  <c r="K9" i="3"/>
  <c r="K5" i="3"/>
  <c r="H5" i="3"/>
  <c r="S14" i="2" s="1"/>
  <c r="C34" i="3"/>
  <c r="F2" i="3"/>
  <c r="F3" i="3" s="1"/>
  <c r="F6" i="3"/>
  <c r="F7" i="3" s="1"/>
  <c r="K11" i="3"/>
  <c r="H11" i="3"/>
  <c r="S11" i="2" s="1"/>
  <c r="V28" i="2"/>
  <c r="H7" i="3" l="1"/>
  <c r="S13" i="2" s="1"/>
  <c r="K7" i="3"/>
  <c r="H3" i="3"/>
  <c r="S15" i="2" s="1"/>
  <c r="K3" i="3"/>
  <c r="H13" i="3"/>
  <c r="S19" i="2" s="1"/>
  <c r="V17" i="2"/>
  <c r="F12" i="3"/>
</calcChain>
</file>

<file path=xl/sharedStrings.xml><?xml version="1.0" encoding="utf-8"?>
<sst xmlns="http://schemas.openxmlformats.org/spreadsheetml/2006/main" count="495" uniqueCount="233">
  <si>
    <r>
      <rPr>
        <b/>
        <sz val="18"/>
        <color rgb="FF548DD4"/>
        <rFont val="Helvetica"/>
        <family val="2"/>
      </rPr>
      <t>Instructions</t>
    </r>
    <r>
      <rPr>
        <b/>
        <sz val="18"/>
        <color rgb="FF548DD4"/>
        <rFont val="Helvetica"/>
        <family val="2"/>
      </rPr>
      <t>:</t>
    </r>
  </si>
  <si>
    <t>(select dropdown)</t>
  </si>
  <si>
    <t>This questionnaire will give further insights into your specific pitching style. Please answer these questions to the best of your ability.</t>
  </si>
  <si>
    <t xml:space="preserve"> I pitch best when I am angry and/or aggressive</t>
  </si>
  <si>
    <t xml:space="preserve"> I pitch best when I let my emotions run hot</t>
  </si>
  <si>
    <t xml:space="preserve"> I pitch best when I am level-headed and calm</t>
  </si>
  <si>
    <t xml:space="preserve"> I pitch best when I prevent my emotions from getting too extreme</t>
  </si>
  <si>
    <t>A. Player Info</t>
  </si>
  <si>
    <t xml:space="preserve"> I pitch best when I joke around with my teammates between innings</t>
  </si>
  <si>
    <t xml:space="preserve"> First Name</t>
  </si>
  <si>
    <t xml:space="preserve"> I pitch best when I feel like I'm having fun</t>
  </si>
  <si>
    <t xml:space="preserve"> Last Name</t>
  </si>
  <si>
    <t xml:space="preserve"> I pitch best when I am serious and locked in - when I have my "game face" on</t>
  </si>
  <si>
    <t xml:space="preserve"> Level</t>
  </si>
  <si>
    <t xml:space="preserve"> I pitch best when I avoid joking around with my teammates on game days.</t>
  </si>
  <si>
    <t xml:space="preserve"> Position</t>
  </si>
  <si>
    <t xml:space="preserve"> I pitch best when my body feels relaxed and free of tension</t>
  </si>
  <si>
    <t xml:space="preserve"> Age</t>
  </si>
  <si>
    <t xml:space="preserve"> I pitch best when my motion feels free and easy</t>
  </si>
  <si>
    <t xml:space="preserve"> I pitch best when I try to throw as hard as I can</t>
  </si>
  <si>
    <t>B. Mindfulness Questionnaire</t>
  </si>
  <si>
    <t xml:space="preserve"> I pitch best when I feel strong and powerful</t>
  </si>
  <si>
    <t xml:space="preserve"> When pitching I experience feelings or emotions I can’t identify or name in the moment</t>
  </si>
  <si>
    <t xml:space="preserve"> I pitch best when I feel energetic and amped up</t>
  </si>
  <si>
    <t xml:space="preserve"> I find it difficult to stay focused on what’s happening in the present</t>
  </si>
  <si>
    <t xml:space="preserve"> I pitch best when I have adrenaline and my heart is beating out of my chest</t>
  </si>
  <si>
    <t xml:space="preserve"> I tend not to notice feelings of physical tension until it’s too late</t>
  </si>
  <si>
    <t xml:space="preserve"> I pitch best when I feel calm and centered</t>
  </si>
  <si>
    <t xml:space="preserve"> It seems like I pitch on autopilot without awareness of what I’m doing, feeling, or thinking</t>
  </si>
  <si>
    <t xml:space="preserve"> I pitch best when I slow the game down and control my heart rate &amp; breathing</t>
  </si>
  <si>
    <t xml:space="preserve"> I rush through activities, training, drills, or pitches without being locked into each rep/pitch</t>
  </si>
  <si>
    <t xml:space="preserve"> I pitch best when I stick to my routines - I have trouble adapting to the unexpected</t>
  </si>
  <si>
    <t xml:space="preserve"> I do drills or exercise on autopilot without being fully aware of what I’m trying to accomplish</t>
  </si>
  <si>
    <t xml:space="preserve"> I pitch best with a specific game plan where I know exactly what pitch to throw</t>
  </si>
  <si>
    <t xml:space="preserve"> I tend to focus on the future or the past more than the present</t>
  </si>
  <si>
    <t xml:space="preserve"> I pitch best when I let the catcher/coach call the game and I just throw</t>
  </si>
  <si>
    <t xml:space="preserve"> I find myself training or performing without paying attention to how my body feels</t>
  </si>
  <si>
    <t xml:space="preserve"> Even when my routine is disrupted, I can find a way to pitch my best</t>
  </si>
  <si>
    <t>Click the 'Mental' tab below to view results</t>
  </si>
  <si>
    <t>Overview</t>
  </si>
  <si>
    <t>Age ------------------------</t>
  </si>
  <si>
    <t>This profile gives us an idea of what mental state you need to be in to pitch your best. By implementing simple techniques, we can more consistently reach this mental state.</t>
  </si>
  <si>
    <t>Position ------------------</t>
  </si>
  <si>
    <t>Level ----------------------</t>
  </si>
  <si>
    <t>You tend to pitch best when…</t>
  </si>
  <si>
    <t>Mindfulness Score:</t>
  </si>
  <si>
    <t>Tools</t>
  </si>
  <si>
    <t>Structured</t>
  </si>
  <si>
    <t>Copyright 2023, Tread Athletics</t>
  </si>
  <si>
    <t>Video Link</t>
  </si>
  <si>
    <t>Relaxed Q1</t>
  </si>
  <si>
    <t>Relaxed</t>
  </si>
  <si>
    <t>Relaxing music (pre-game)</t>
  </si>
  <si>
    <t>Meditation/Visualization (pre-game)</t>
  </si>
  <si>
    <t>Finding intent/command sweet spot</t>
  </si>
  <si>
    <t>Optimzing Red Light / Flush routine</t>
  </si>
  <si>
    <t>Alter Ego</t>
  </si>
  <si>
    <t>https://youtu.be/VM3zHkOy14I?t=1573</t>
  </si>
  <si>
    <t>Relaxed Q2</t>
  </si>
  <si>
    <t>Aggressive</t>
  </si>
  <si>
    <t>Music (pre-game)</t>
  </si>
  <si>
    <t>Self-talk (pre-pitch)</t>
  </si>
  <si>
    <t>Affirmations Exercise (pre-outing)</t>
  </si>
  <si>
    <t>Relaxed Q3</t>
  </si>
  <si>
    <t>Carefree</t>
  </si>
  <si>
    <t>Interact w/ teammates on game day</t>
  </si>
  <si>
    <t>Build in fun distractions to pre-game routine</t>
  </si>
  <si>
    <t>Flush / Red Light Routine</t>
  </si>
  <si>
    <t>Add creativity to pre-game routine</t>
  </si>
  <si>
    <t>https://youtu.be/VM3zHkOy14I?t=2371</t>
  </si>
  <si>
    <t>Relaxed Q4</t>
  </si>
  <si>
    <t>Serious</t>
  </si>
  <si>
    <t>Routine (know when to lock in)</t>
  </si>
  <si>
    <t>Goal Setting - specific daily focus</t>
  </si>
  <si>
    <t>Make pre-game bullpen more game-like</t>
  </si>
  <si>
    <t>Carefree Q1</t>
  </si>
  <si>
    <t>Tense</t>
  </si>
  <si>
    <t>Determine optimal caffeine dose (pre-outing)</t>
  </si>
  <si>
    <t>Pre-setting tension in delivery</t>
  </si>
  <si>
    <t>https://youtu.be/VM3zHkOy14I?t=913</t>
  </si>
  <si>
    <t>Carefree Q2</t>
  </si>
  <si>
    <t>Loose</t>
  </si>
  <si>
    <t>Diaphragmatic Breathing (pre-pitch)</t>
  </si>
  <si>
    <t>Physiological Sighs</t>
  </si>
  <si>
    <t>Mental/Physical Cues</t>
  </si>
  <si>
    <t>Soft tissue considerations</t>
  </si>
  <si>
    <t>Carefree Q3</t>
  </si>
  <si>
    <t>Calm</t>
  </si>
  <si>
    <t>Avoid higher dose stimulants</t>
  </si>
  <si>
    <t>Meditation (pre-game)</t>
  </si>
  <si>
    <t>Progressive muscle relaxation (pre-game)</t>
  </si>
  <si>
    <t>https://youtu.be/VM3zHkOy14I?t=303</t>
  </si>
  <si>
    <t>Carefree Q4</t>
  </si>
  <si>
    <t>Amped Up</t>
  </si>
  <si>
    <t>Double breathing</t>
  </si>
  <si>
    <t>Acting energized</t>
  </si>
  <si>
    <t>Tense Q1</t>
  </si>
  <si>
    <t>Adaptable</t>
  </si>
  <si>
    <t>Variability training in throwing/warm-up/training</t>
  </si>
  <si>
    <t>https://youtu.be/VM3zHkOy14I?t=2882</t>
  </si>
  <si>
    <t>Tense Q2</t>
  </si>
  <si>
    <t>Structured Music Playlist (pre-game)</t>
  </si>
  <si>
    <t>Structured Routines (pre-game/pre-pitch)</t>
  </si>
  <si>
    <t>Goal Setting / Journal (specific focus for the day)</t>
  </si>
  <si>
    <t>Tense Q3</t>
  </si>
  <si>
    <t>Mindful</t>
  </si>
  <si>
    <t>Mindfulness</t>
  </si>
  <si>
    <t>Tense Q4</t>
  </si>
  <si>
    <t>Calm Q1</t>
  </si>
  <si>
    <t>Calm Q2</t>
  </si>
  <si>
    <t>Calm Q3</t>
  </si>
  <si>
    <t>Calm Q4</t>
  </si>
  <si>
    <t>Strongly agree</t>
  </si>
  <si>
    <t>Adaptable Q1</t>
  </si>
  <si>
    <t>Somewhat agree</t>
  </si>
  <si>
    <t>Adaptable Q2</t>
  </si>
  <si>
    <t>Neutral</t>
  </si>
  <si>
    <t>Adaptable Q3</t>
  </si>
  <si>
    <t>Somewhat disagree</t>
  </si>
  <si>
    <t>Adaptable Q4</t>
  </si>
  <si>
    <t>Strongly disagree</t>
  </si>
  <si>
    <t>Mindfulness Q1</t>
  </si>
  <si>
    <t>Mindfulness Q2</t>
  </si>
  <si>
    <t>Mindfulness Q3</t>
  </si>
  <si>
    <t>Mindfulness Q4</t>
  </si>
  <si>
    <t>Mindfulness Q5</t>
  </si>
  <si>
    <t>Mindfulness Q6</t>
  </si>
  <si>
    <t>Mindfulness Q7</t>
  </si>
  <si>
    <t>Mindfulness Q8</t>
  </si>
  <si>
    <t>Score</t>
  </si>
  <si>
    <r>
      <rPr>
        <sz val="16"/>
        <color theme="1"/>
        <rFont val="Calibri"/>
        <family val="2"/>
      </rPr>
      <t>14-Day Intro to</t>
    </r>
    <r>
      <rPr>
        <b/>
        <sz val="16"/>
        <color theme="1"/>
        <rFont val="Calibri"/>
        <family val="2"/>
      </rPr>
      <t xml:space="preserve">
Mental Training</t>
    </r>
  </si>
  <si>
    <t>Tip: Print this calendar and cross off each day as you complete it</t>
  </si>
  <si>
    <t>Day 1</t>
  </si>
  <si>
    <t>Day 2</t>
  </si>
  <si>
    <t>Day 3</t>
  </si>
  <si>
    <t>Day 4</t>
  </si>
  <si>
    <t>Day 5</t>
  </si>
  <si>
    <t>Day 6</t>
  </si>
  <si>
    <t>Day 7</t>
  </si>
  <si>
    <t>WEEK 1</t>
  </si>
  <si>
    <t>General</t>
  </si>
  <si>
    <t>360 Degree Breathing</t>
  </si>
  <si>
    <t>Guided Breathing 1</t>
  </si>
  <si>
    <t>Guided Breathing 2</t>
  </si>
  <si>
    <t>Body Scan</t>
  </si>
  <si>
    <t>PMR 1</t>
  </si>
  <si>
    <t>PMR 2</t>
  </si>
  <si>
    <t>Guided Meditation 1</t>
  </si>
  <si>
    <t>Applied</t>
  </si>
  <si>
    <t>5 Sense Exercise</t>
  </si>
  <si>
    <t>Cognitive Defusion / Breathing</t>
  </si>
  <si>
    <t>Mindful Catch Play</t>
  </si>
  <si>
    <t>Notes</t>
  </si>
  <si>
    <t>Click here for week 1 overview</t>
  </si>
  <si>
    <t>Day 8</t>
  </si>
  <si>
    <t>Day 9</t>
  </si>
  <si>
    <t>Day 10</t>
  </si>
  <si>
    <t>Day 11</t>
  </si>
  <si>
    <t>Day 12</t>
  </si>
  <si>
    <t>Day 13</t>
  </si>
  <si>
    <t>Day 14</t>
  </si>
  <si>
    <t>WEEK 2</t>
  </si>
  <si>
    <t>Guided Meditation 2</t>
  </si>
  <si>
    <t>Visualization 1</t>
  </si>
  <si>
    <t>Visualization 2</t>
  </si>
  <si>
    <t>Visualization 3</t>
  </si>
  <si>
    <t>Visualization 4</t>
  </si>
  <si>
    <t>Visualization 5</t>
  </si>
  <si>
    <t>r</t>
  </si>
  <si>
    <t>Mindful Bullpens &amp; Catch Play</t>
  </si>
  <si>
    <r>
      <rPr>
        <sz val="12"/>
        <color theme="1"/>
        <rFont val="Calibri"/>
        <family val="2"/>
      </rPr>
      <t xml:space="preserve">All videos can also be accessed at </t>
    </r>
    <r>
      <rPr>
        <b/>
        <sz val="12"/>
        <color theme="1"/>
        <rFont val="Calibri"/>
        <family val="2"/>
      </rPr>
      <t>treadathletics.com/mental</t>
    </r>
  </si>
  <si>
    <r>
      <rPr>
        <sz val="14"/>
        <color rgb="FF31869B"/>
        <rFont val="Calibri"/>
        <family val="2"/>
      </rPr>
      <t>Click Here</t>
    </r>
    <r>
      <rPr>
        <sz val="14"/>
        <color rgb="FF31869B"/>
        <rFont val="Calibri (Body)"/>
      </rPr>
      <t xml:space="preserve"> </t>
    </r>
    <r>
      <rPr>
        <sz val="14"/>
        <color rgb="FF595959"/>
        <rFont val="Calibri (Body)"/>
      </rPr>
      <t>for Mental Training Next Steps</t>
    </r>
  </si>
  <si>
    <r>
      <rPr>
        <sz val="16"/>
        <color theme="1"/>
        <rFont val="Calibri"/>
        <family val="2"/>
      </rPr>
      <t>28-Day Intro to</t>
    </r>
    <r>
      <rPr>
        <b/>
        <sz val="16"/>
        <color theme="1"/>
        <rFont val="Calibri"/>
        <family val="2"/>
      </rPr>
      <t xml:space="preserve">
Mental Training</t>
    </r>
  </si>
  <si>
    <t>Off</t>
  </si>
  <si>
    <t>Click here for week 2 overview</t>
  </si>
  <si>
    <t>Day 15</t>
  </si>
  <si>
    <t>Day 16</t>
  </si>
  <si>
    <t>Day 17</t>
  </si>
  <si>
    <t>Day 18</t>
  </si>
  <si>
    <t>Day 19</t>
  </si>
  <si>
    <t>Day 20</t>
  </si>
  <si>
    <t>Day 21</t>
  </si>
  <si>
    <t>WEEK 3</t>
  </si>
  <si>
    <t>Click here for week 3 overview</t>
  </si>
  <si>
    <t>Day 22</t>
  </si>
  <si>
    <t>Day 23</t>
  </si>
  <si>
    <t>Day 24</t>
  </si>
  <si>
    <t>Day 25</t>
  </si>
  <si>
    <t>Day 26</t>
  </si>
  <si>
    <t>Day 27</t>
  </si>
  <si>
    <t>Day 28</t>
  </si>
  <si>
    <t>WEEK 4</t>
  </si>
  <si>
    <t>Click here for week 4 overview</t>
  </si>
  <si>
    <r>
      <rPr>
        <sz val="12"/>
        <color theme="1"/>
        <rFont val="Calibri"/>
        <family val="2"/>
      </rPr>
      <t xml:space="preserve">All videos can also be accessed at </t>
    </r>
    <r>
      <rPr>
        <b/>
        <sz val="12"/>
        <color theme="1"/>
        <rFont val="Calibri"/>
        <family val="2"/>
      </rPr>
      <t>treadathletics.com/mental</t>
    </r>
  </si>
  <si>
    <r>
      <rPr>
        <sz val="14"/>
        <color rgb="FF31869B"/>
        <rFont val="Calibri"/>
        <family val="2"/>
      </rPr>
      <t>Click Here</t>
    </r>
    <r>
      <rPr>
        <sz val="14"/>
        <color rgb="FF31869B"/>
        <rFont val="Calibri (Body)"/>
      </rPr>
      <t xml:space="preserve"> </t>
    </r>
    <r>
      <rPr>
        <sz val="14"/>
        <color rgb="FF595959"/>
        <rFont val="Calibri (Body)"/>
      </rPr>
      <t>for Mental Training Next Steps</t>
    </r>
  </si>
  <si>
    <t>TRAINING CALENDAR</t>
  </si>
  <si>
    <t>Month 1</t>
  </si>
  <si>
    <t>Mon</t>
  </si>
  <si>
    <t>Tue</t>
  </si>
  <si>
    <t>Wed</t>
  </si>
  <si>
    <t>Thu</t>
  </si>
  <si>
    <t>Fri</t>
  </si>
  <si>
    <t>Sat</t>
  </si>
  <si>
    <t>Sun</t>
  </si>
  <si>
    <t>What Do I do now? Lvl 5 and 6.</t>
  </si>
  <si>
    <t>Reminders for pre-practice tools</t>
  </si>
  <si>
    <t>Audio &amp; Video Link</t>
  </si>
  <si>
    <t>Lock it in routine to pre-throwing arousal recognition / lock-it-in routine</t>
  </si>
  <si>
    <t>Lane 2</t>
  </si>
  <si>
    <t>Overflow 1</t>
  </si>
  <si>
    <t>Overflow 2</t>
  </si>
  <si>
    <t>Overflow 3 (no mocap)</t>
  </si>
  <si>
    <t>Lane 1 (Mocap Only)</t>
  </si>
  <si>
    <t>Tread 1.0 (no mocap)</t>
  </si>
  <si>
    <t>P1</t>
  </si>
  <si>
    <t>P2</t>
  </si>
  <si>
    <t>P3</t>
  </si>
  <si>
    <t>P4</t>
  </si>
  <si>
    <t>P5</t>
  </si>
  <si>
    <t>P6</t>
  </si>
  <si>
    <t>P7</t>
  </si>
  <si>
    <t>P8</t>
  </si>
  <si>
    <t>P9</t>
  </si>
  <si>
    <t>P10</t>
  </si>
  <si>
    <t>P11</t>
  </si>
  <si>
    <t>P12</t>
  </si>
  <si>
    <t>P13</t>
  </si>
  <si>
    <t>P14</t>
  </si>
  <si>
    <t>P15</t>
  </si>
  <si>
    <t>P16</t>
  </si>
  <si>
    <t>Empty Block</t>
  </si>
  <si>
    <r>
      <rPr>
        <sz val="12"/>
        <color theme="1"/>
        <rFont val="Calibri"/>
        <family val="2"/>
      </rPr>
      <t xml:space="preserve">To receive 50% off our E-book </t>
    </r>
    <r>
      <rPr>
        <i/>
        <sz val="12"/>
        <color theme="1"/>
        <rFont val="Calibri"/>
        <family val="2"/>
      </rPr>
      <t>Building the 95 MPH Body</t>
    </r>
    <r>
      <rPr>
        <sz val="12"/>
        <color theme="1"/>
        <rFont val="Calibri"/>
        <family val="2"/>
      </rPr>
      <t>, redeem coupon code "Easter Egg" at checkout.</t>
    </r>
  </si>
  <si>
    <t>C. Personality Profile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</si>
</sst>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2"/>
      <color theme="1"/>
      <name val="Calibri"/>
      <scheme val="minor"/>
    </font>
    <font>
      <sz val="12"/>
      <color rgb="FF3F3F3F"/>
      <name val="Calibri"/>
      <family val="2"/>
    </font>
    <font>
      <sz val="12"/>
      <color theme="1"/>
      <name val="Calibri"/>
      <family val="2"/>
    </font>
    <font>
      <b/>
      <sz val="16"/>
      <color rgb="FF3F3F3F"/>
      <name val="Calibri"/>
      <family val="2"/>
    </font>
    <font>
      <b/>
      <sz val="18"/>
      <color rgb="FF548DD4"/>
      <name val="Helvetica Neue"/>
      <family val="2"/>
    </font>
    <font>
      <sz val="12"/>
      <name val="Calibri"/>
      <family val="2"/>
    </font>
    <font>
      <b/>
      <sz val="16"/>
      <color rgb="FF538DD5"/>
      <name val="Helvetica Neue"/>
      <family val="2"/>
    </font>
    <font>
      <sz val="10"/>
      <color rgb="FF3F3F3F"/>
      <name val="Calibri"/>
      <family val="2"/>
    </font>
    <font>
      <sz val="13"/>
      <color rgb="FF3F3F3F"/>
      <name val="Calibri"/>
      <family val="2"/>
    </font>
    <font>
      <sz val="11"/>
      <color rgb="FF3F3F3F"/>
      <name val="Calibri"/>
      <family val="2"/>
    </font>
    <font>
      <b/>
      <sz val="16"/>
      <color rgb="FF548DD4"/>
      <name val="Helvetica Neue"/>
      <family val="2"/>
    </font>
    <font>
      <sz val="11"/>
      <color rgb="FF548DD4"/>
      <name val="Calibri"/>
      <family val="2"/>
    </font>
    <font>
      <b/>
      <sz val="21"/>
      <color rgb="FF548DD4"/>
      <name val="Helvetica Neue"/>
      <family val="2"/>
    </font>
    <font>
      <b/>
      <sz val="28"/>
      <color theme="1"/>
      <name val="Calibri"/>
      <family val="2"/>
    </font>
    <font>
      <b/>
      <sz val="13"/>
      <color theme="1"/>
      <name val="Calibri"/>
      <family val="2"/>
    </font>
    <font>
      <b/>
      <sz val="20"/>
      <color theme="0"/>
      <name val="Helvetica Neue"/>
      <family val="2"/>
    </font>
    <font>
      <sz val="12"/>
      <color theme="0"/>
      <name val="Calibri"/>
      <family val="2"/>
    </font>
    <font>
      <b/>
      <sz val="20"/>
      <color theme="0"/>
      <name val="Calibri"/>
      <family val="2"/>
    </font>
    <font>
      <b/>
      <sz val="18"/>
      <color rgb="FFFFFFFF"/>
      <name val="Helvetica Neue"/>
      <family val="2"/>
    </font>
    <font>
      <sz val="10"/>
      <color theme="0"/>
      <name val="Helvetica Neue"/>
      <family val="2"/>
    </font>
    <font>
      <b/>
      <sz val="15"/>
      <color theme="0"/>
      <name val="Calibri"/>
      <family val="2"/>
    </font>
    <font>
      <sz val="14"/>
      <color theme="0"/>
      <name val="Calibri"/>
      <family val="2"/>
    </font>
    <font>
      <sz val="14"/>
      <color rgb="FFFFFFFF"/>
      <name val="Calibri"/>
      <family val="2"/>
    </font>
    <font>
      <sz val="9"/>
      <color theme="0"/>
      <name val="Helvetica Neue"/>
      <family val="2"/>
    </font>
    <font>
      <b/>
      <sz val="20"/>
      <color rgb="FF3F3F3F"/>
      <name val="Helvetica Neue"/>
      <family val="2"/>
    </font>
    <font>
      <sz val="18"/>
      <color theme="1"/>
      <name val="Calibri"/>
      <family val="2"/>
    </font>
    <font>
      <b/>
      <sz val="15"/>
      <color rgb="FF3F3F3F"/>
      <name val="Helvetica Neue"/>
      <family val="2"/>
    </font>
    <font>
      <b/>
      <sz val="16"/>
      <color rgb="FF3F3F3F"/>
      <name val="Helvetica Neue"/>
      <family val="2"/>
    </font>
    <font>
      <sz val="10"/>
      <color theme="1"/>
      <name val="Calibri"/>
      <family val="2"/>
    </font>
    <font>
      <b/>
      <sz val="14"/>
      <color rgb="FF3F3F3F"/>
      <name val="Calibri"/>
      <family val="2"/>
    </font>
    <font>
      <sz val="14"/>
      <color rgb="FF3F3F3F"/>
      <name val="Calibri"/>
      <family val="2"/>
    </font>
    <font>
      <sz val="14"/>
      <color rgb="FF595959"/>
      <name val="Calibri"/>
      <family val="2"/>
    </font>
    <font>
      <sz val="15"/>
      <color rgb="FF595959"/>
      <name val="Calibri"/>
      <family val="2"/>
    </font>
    <font>
      <sz val="7"/>
      <color rgb="FF595959"/>
      <name val="Calibri"/>
      <family val="2"/>
    </font>
    <font>
      <b/>
      <sz val="15"/>
      <color rgb="FF595959"/>
      <name val="Calibri"/>
      <family val="2"/>
    </font>
    <font>
      <sz val="16"/>
      <color rgb="FF3F3F3F"/>
      <name val="Helvetica Neue"/>
      <family val="2"/>
    </font>
    <font>
      <u/>
      <sz val="12"/>
      <color rgb="FF31869B"/>
      <name val="Calibri"/>
      <family val="2"/>
    </font>
    <font>
      <sz val="15"/>
      <color theme="1"/>
      <name val="Calibri"/>
      <family val="2"/>
    </font>
    <font>
      <sz val="11"/>
      <color theme="1"/>
      <name val="Calibri"/>
      <family val="2"/>
    </font>
    <font>
      <i/>
      <sz val="9"/>
      <color rgb="FF595959"/>
      <name val="Avenir"/>
      <family val="2"/>
    </font>
    <font>
      <sz val="10"/>
      <color theme="1"/>
      <name val="Arial"/>
      <family val="2"/>
    </font>
    <font>
      <b/>
      <sz val="10"/>
      <color theme="1"/>
      <name val="Arial"/>
      <family val="2"/>
    </font>
    <font>
      <u/>
      <sz val="12"/>
      <color theme="10"/>
      <name val="Calibri"/>
      <family val="2"/>
    </font>
    <font>
      <b/>
      <sz val="12"/>
      <color theme="1"/>
      <name val="Calibri"/>
      <family val="2"/>
    </font>
    <font>
      <b/>
      <sz val="16"/>
      <color theme="1"/>
      <name val="Calibri"/>
      <family val="2"/>
    </font>
    <font>
      <b/>
      <sz val="18"/>
      <color theme="1"/>
      <name val="Calibri"/>
      <family val="2"/>
    </font>
    <font>
      <sz val="9"/>
      <color rgb="FF595959"/>
      <name val="Calibri"/>
      <family val="2"/>
    </font>
    <font>
      <b/>
      <sz val="11"/>
      <color rgb="FF595959"/>
      <name val="Calibri"/>
      <family val="2"/>
    </font>
    <font>
      <b/>
      <sz val="9"/>
      <color rgb="FF595959"/>
      <name val="Calibri"/>
      <family val="2"/>
    </font>
    <font>
      <sz val="8"/>
      <color rgb="FF7F7F7F"/>
      <name val="Calibri"/>
      <family val="2"/>
    </font>
    <font>
      <u/>
      <sz val="12"/>
      <color theme="10"/>
      <name val="Calibri"/>
      <family val="2"/>
    </font>
    <font>
      <u/>
      <sz val="12"/>
      <color theme="10"/>
      <name val="Calibri"/>
      <family val="2"/>
    </font>
    <font>
      <u/>
      <sz val="12"/>
      <color theme="10"/>
      <name val="Calibri"/>
      <family val="2"/>
    </font>
    <font>
      <u/>
      <sz val="10"/>
      <color rgb="FF31869B"/>
      <name val="Calibri"/>
      <family val="2"/>
    </font>
    <font>
      <sz val="10"/>
      <color rgb="FF595959"/>
      <name val="Calibri"/>
      <family val="2"/>
    </font>
    <font>
      <u/>
      <sz val="12"/>
      <color theme="10"/>
      <name val="Calibri"/>
      <family val="2"/>
    </font>
    <font>
      <sz val="8"/>
      <color rgb="FF31869B"/>
      <name val="Radley"/>
    </font>
    <font>
      <u/>
      <sz val="10"/>
      <color rgb="FF31869B"/>
      <name val="Calibri"/>
      <family val="2"/>
    </font>
    <font>
      <u/>
      <sz val="14"/>
      <color rgb="FF31869B"/>
      <name val="Calibri"/>
      <family val="2"/>
    </font>
    <font>
      <b/>
      <u/>
      <sz val="14"/>
      <color theme="1"/>
      <name val="Calibri"/>
      <family val="2"/>
    </font>
    <font>
      <u/>
      <sz val="10"/>
      <color rgb="FF31869B"/>
      <name val="Calibri"/>
      <family val="2"/>
    </font>
    <font>
      <sz val="8"/>
      <color rgb="FFBFBFBF"/>
      <name val="Radley"/>
    </font>
    <font>
      <u/>
      <sz val="10"/>
      <color rgb="FF31869B"/>
      <name val="Calibri"/>
      <family val="2"/>
    </font>
    <font>
      <sz val="12"/>
      <color theme="1"/>
      <name val="Radley"/>
    </font>
    <font>
      <sz val="14"/>
      <color theme="1"/>
      <name val="Calibri"/>
      <family val="2"/>
    </font>
    <font>
      <u/>
      <sz val="10"/>
      <color rgb="FF31869B"/>
      <name val="Calibri"/>
      <family val="2"/>
    </font>
    <font>
      <b/>
      <u/>
      <sz val="10"/>
      <color rgb="FF31869B"/>
      <name val="Calibri"/>
      <family val="2"/>
    </font>
    <font>
      <b/>
      <sz val="18"/>
      <color rgb="FF548DD4"/>
      <name val="Helvetica"/>
      <family val="2"/>
    </font>
    <font>
      <sz val="16"/>
      <color theme="1"/>
      <name val="Calibri"/>
      <family val="2"/>
    </font>
    <font>
      <sz val="14"/>
      <color rgb="FF31869B"/>
      <name val="Calibri"/>
      <family val="2"/>
    </font>
    <font>
      <sz val="14"/>
      <color rgb="FF31869B"/>
      <name val="Calibri (Body)"/>
    </font>
    <font>
      <sz val="14"/>
      <color rgb="FF595959"/>
      <name val="Calibri (Body)"/>
    </font>
    <font>
      <i/>
      <sz val="12"/>
      <color theme="1"/>
      <name val="Calibri"/>
      <family val="2"/>
    </font>
  </fonts>
  <fills count="2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EFEFEF"/>
        <bgColor rgb="FFEFEFEF"/>
      </patternFill>
    </fill>
    <fill>
      <patternFill patternType="solid">
        <fgColor rgb="FF34353C"/>
        <bgColor rgb="FF34353C"/>
      </patternFill>
    </fill>
    <fill>
      <patternFill patternType="solid">
        <fgColor rgb="FFF2F2F2"/>
        <bgColor rgb="FFF2F2F2"/>
      </patternFill>
    </fill>
    <fill>
      <patternFill patternType="solid">
        <fgColor rgb="FFFFF2EB"/>
        <bgColor rgb="FFFFF2EB"/>
      </patternFill>
    </fill>
    <fill>
      <patternFill patternType="solid">
        <fgColor rgb="FFF8F8F8"/>
        <bgColor rgb="FFF8F8F8"/>
      </patternFill>
    </fill>
    <fill>
      <patternFill patternType="solid">
        <fgColor rgb="FFF2DBDB"/>
        <bgColor rgb="FFF2DBDB"/>
      </patternFill>
    </fill>
    <fill>
      <patternFill patternType="solid">
        <fgColor rgb="FFEAF1DD"/>
        <bgColor rgb="FFEAF1DD"/>
      </patternFill>
    </fill>
    <fill>
      <patternFill patternType="solid">
        <fgColor rgb="FFDAEEF3"/>
        <bgColor rgb="FFDAEEF3"/>
      </patternFill>
    </fill>
    <fill>
      <patternFill patternType="solid">
        <fgColor rgb="FFFDE9D9"/>
        <bgColor rgb="FFFDE9D9"/>
      </patternFill>
    </fill>
    <fill>
      <patternFill patternType="solid">
        <fgColor rgb="FFE5B8B7"/>
        <bgColor rgb="FFE5B8B7"/>
      </patternFill>
    </fill>
    <fill>
      <patternFill patternType="solid">
        <fgColor rgb="FFD6E3BC"/>
        <bgColor rgb="FFD6E3BC"/>
      </patternFill>
    </fill>
    <fill>
      <patternFill patternType="solid">
        <fgColor rgb="FFB6DDE8"/>
        <bgColor rgb="FFB6DDE8"/>
      </patternFill>
    </fill>
    <fill>
      <patternFill patternType="solid">
        <fgColor rgb="FFFBD4B4"/>
        <bgColor rgb="FFFBD4B4"/>
      </patternFill>
    </fill>
    <fill>
      <patternFill patternType="solid">
        <fgColor rgb="FFD99594"/>
        <bgColor rgb="FFD99594"/>
      </patternFill>
    </fill>
    <fill>
      <patternFill patternType="solid">
        <fgColor rgb="FFC2D69B"/>
        <bgColor rgb="FFC2D69B"/>
      </patternFill>
    </fill>
    <fill>
      <patternFill patternType="solid">
        <fgColor rgb="FF92CDDC"/>
        <bgColor rgb="FF92CDDC"/>
      </patternFill>
    </fill>
    <fill>
      <patternFill patternType="solid">
        <fgColor rgb="FFFABF8F"/>
        <bgColor rgb="FFFABF8F"/>
      </patternFill>
    </fill>
    <fill>
      <patternFill patternType="solid">
        <fgColor rgb="FF953734"/>
        <bgColor rgb="FF953734"/>
      </patternFill>
    </fill>
    <fill>
      <patternFill patternType="solid">
        <fgColor rgb="FF76923C"/>
        <bgColor rgb="FF76923C"/>
      </patternFill>
    </fill>
    <fill>
      <patternFill patternType="solid">
        <fgColor rgb="FF31859B"/>
        <bgColor rgb="FF31859B"/>
      </patternFill>
    </fill>
    <fill>
      <patternFill patternType="solid">
        <fgColor rgb="FFE36C09"/>
        <bgColor rgb="FFE36C09"/>
      </patternFill>
    </fill>
  </fills>
  <borders count="3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bottom/>
      <diagonal/>
    </border>
    <border>
      <left style="hair">
        <color rgb="FF7F7F7F"/>
      </left>
      <right/>
      <top/>
      <bottom/>
      <diagonal/>
    </border>
    <border>
      <left/>
      <right style="hair">
        <color rgb="FF7F7F7F"/>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7F7F7F"/>
      </left>
      <right/>
      <top/>
      <bottom style="hair">
        <color rgb="FF7F7F7F"/>
      </bottom>
      <diagonal/>
    </border>
    <border>
      <left/>
      <right/>
      <top/>
      <bottom style="hair">
        <color rgb="FF7F7F7F"/>
      </bottom>
      <diagonal/>
    </border>
    <border>
      <left/>
      <right style="hair">
        <color rgb="FF7F7F7F"/>
      </right>
      <top/>
      <bottom style="hair">
        <color rgb="FF7F7F7F"/>
      </bottom>
      <diagonal/>
    </border>
    <border>
      <left/>
      <right/>
      <top/>
      <bottom/>
      <diagonal/>
    </border>
    <border>
      <left/>
      <right style="medium">
        <color rgb="FF7F7F7F"/>
      </right>
      <top/>
      <bottom/>
      <diagonal/>
    </border>
    <border>
      <left style="medium">
        <color rgb="FF7F7F7F"/>
      </left>
      <right style="medium">
        <color rgb="FF7F7F7F"/>
      </right>
      <top style="medium">
        <color rgb="FF7F7F7F"/>
      </top>
      <bottom/>
      <diagonal/>
    </border>
    <border>
      <left/>
      <right/>
      <top/>
      <bottom/>
      <diagonal/>
    </border>
    <border>
      <left style="medium">
        <color rgb="FF7F7F7F"/>
      </left>
      <right style="medium">
        <color rgb="FF7F7F7F"/>
      </right>
      <top style="hair">
        <color rgb="FF7F7F7F"/>
      </top>
      <bottom style="hair">
        <color rgb="FF000000"/>
      </bottom>
      <diagonal/>
    </border>
    <border>
      <left/>
      <right/>
      <top/>
      <bottom style="thick">
        <color theme="0"/>
      </bottom>
      <diagonal/>
    </border>
    <border>
      <left style="medium">
        <color rgb="FF7F7F7F"/>
      </left>
      <right style="medium">
        <color rgb="FF7F7F7F"/>
      </right>
      <top style="hair">
        <color rgb="FF000000"/>
      </top>
      <bottom style="thick">
        <color rgb="FF7F7F7F"/>
      </bottom>
      <diagonal/>
    </border>
  </borders>
  <cellStyleXfs count="1">
    <xf numFmtId="0" fontId="0" fillId="0" borderId="0"/>
  </cellStyleXfs>
  <cellXfs count="152">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applyAlignment="1">
      <alignment horizontal="left"/>
    </xf>
    <xf numFmtId="0" fontId="2" fillId="3" borderId="1" xfId="0" applyFont="1" applyFill="1" applyBorder="1"/>
    <xf numFmtId="0" fontId="6" fillId="2" borderId="1" xfId="0" applyFont="1" applyFill="1" applyBorder="1" applyAlignment="1">
      <alignment vertical="top"/>
    </xf>
    <xf numFmtId="0" fontId="7" fillId="2" borderId="1" xfId="0" applyFont="1" applyFill="1" applyBorder="1" applyAlignment="1">
      <alignment horizontal="center"/>
    </xf>
    <xf numFmtId="0" fontId="1" fillId="2" borderId="1" xfId="0" applyFont="1" applyFill="1" applyBorder="1" applyAlignment="1">
      <alignment vertical="center"/>
    </xf>
    <xf numFmtId="0" fontId="1" fillId="4" borderId="7" xfId="0" applyFont="1" applyFill="1" applyBorder="1" applyAlignment="1">
      <alignment horizontal="left" vertical="center" wrapText="1"/>
    </xf>
    <xf numFmtId="0" fontId="9" fillId="2" borderId="7" xfId="0" applyFont="1" applyFill="1" applyBorder="1" applyAlignment="1">
      <alignment horizontal="center" vertical="center"/>
    </xf>
    <xf numFmtId="0" fontId="1" fillId="4" borderId="7" xfId="0" applyFont="1" applyFill="1" applyBorder="1" applyAlignment="1">
      <alignment vertical="center"/>
    </xf>
    <xf numFmtId="0" fontId="11" fillId="2" borderId="1" xfId="0" applyFont="1" applyFill="1" applyBorder="1"/>
    <xf numFmtId="0" fontId="1" fillId="3" borderId="1" xfId="0" applyFont="1" applyFill="1" applyBorder="1" applyAlignment="1">
      <alignment vertical="center"/>
    </xf>
    <xf numFmtId="0" fontId="2" fillId="0" borderId="0" xfId="0" applyFont="1"/>
    <xf numFmtId="0" fontId="10" fillId="2" borderId="1" xfId="0" applyFont="1" applyFill="1" applyBorder="1" applyAlignment="1">
      <alignment vertical="top"/>
    </xf>
    <xf numFmtId="0" fontId="13" fillId="5" borderId="1" xfId="0" applyFont="1" applyFill="1" applyBorder="1" applyAlignment="1">
      <alignment vertical="center" shrinkToFit="1"/>
    </xf>
    <xf numFmtId="0" fontId="2" fillId="5" borderId="1" xfId="0" applyFont="1" applyFill="1" applyBorder="1"/>
    <xf numFmtId="0" fontId="14" fillId="5" borderId="1" xfId="0" applyFont="1" applyFill="1" applyBorder="1" applyAlignment="1">
      <alignment vertical="center" shrinkToFit="1"/>
    </xf>
    <xf numFmtId="0" fontId="15" fillId="5" borderId="1" xfId="0" applyFont="1" applyFill="1" applyBorder="1" applyAlignment="1">
      <alignment horizontal="left" vertical="top"/>
    </xf>
    <xf numFmtId="0" fontId="16" fillId="5" borderId="1" xfId="0" applyFont="1" applyFill="1" applyBorder="1"/>
    <xf numFmtId="0" fontId="17" fillId="5" borderId="1" xfId="0" applyFont="1" applyFill="1" applyBorder="1" applyAlignment="1">
      <alignment vertical="center" shrinkToFit="1"/>
    </xf>
    <xf numFmtId="0" fontId="18" fillId="5" borderId="1" xfId="0" applyFont="1" applyFill="1" applyBorder="1" applyAlignment="1">
      <alignment horizontal="left" vertical="top"/>
    </xf>
    <xf numFmtId="0" fontId="22" fillId="5" borderId="1" xfId="0" applyFont="1" applyFill="1" applyBorder="1" applyAlignment="1">
      <alignment vertical="top" shrinkToFit="1"/>
    </xf>
    <xf numFmtId="0" fontId="2" fillId="5" borderId="1" xfId="0" applyFont="1" applyFill="1" applyBorder="1" applyAlignment="1">
      <alignment horizontal="left"/>
    </xf>
    <xf numFmtId="0" fontId="7" fillId="5" borderId="1" xfId="0" applyFont="1" applyFill="1" applyBorder="1" applyAlignment="1">
      <alignment vertical="center" shrinkToFit="1"/>
    </xf>
    <xf numFmtId="0" fontId="23" fillId="5" borderId="1" xfId="0" applyFont="1" applyFill="1" applyBorder="1" applyAlignment="1">
      <alignment vertical="center"/>
    </xf>
    <xf numFmtId="0" fontId="22" fillId="5" borderId="1" xfId="0" applyFont="1" applyFill="1" applyBorder="1" applyAlignment="1">
      <alignment vertical="top" wrapText="1"/>
    </xf>
    <xf numFmtId="0" fontId="2" fillId="6" borderId="17" xfId="0" applyFont="1" applyFill="1" applyBorder="1"/>
    <xf numFmtId="0" fontId="25" fillId="6" borderId="1" xfId="0" applyFont="1" applyFill="1" applyBorder="1" applyAlignment="1">
      <alignment vertical="center"/>
    </xf>
    <xf numFmtId="0" fontId="26" fillId="6" borderId="1" xfId="0" applyFont="1" applyFill="1" applyBorder="1" applyAlignment="1">
      <alignment vertical="center"/>
    </xf>
    <xf numFmtId="0" fontId="2" fillId="6" borderId="1" xfId="0" applyFont="1" applyFill="1" applyBorder="1" applyAlignment="1">
      <alignment vertical="center"/>
    </xf>
    <xf numFmtId="0" fontId="2" fillId="6" borderId="1" xfId="0" applyFont="1" applyFill="1" applyBorder="1"/>
    <xf numFmtId="0" fontId="28" fillId="6" borderId="18" xfId="0" applyFont="1" applyFill="1" applyBorder="1" applyAlignment="1">
      <alignment vertical="center" shrinkToFit="1"/>
    </xf>
    <xf numFmtId="0" fontId="1" fillId="6" borderId="1" xfId="0" applyFont="1" applyFill="1" applyBorder="1"/>
    <xf numFmtId="0" fontId="31" fillId="6" borderId="1" xfId="0" applyFont="1" applyFill="1" applyBorder="1" applyAlignment="1">
      <alignment horizontal="right" vertical="center"/>
    </xf>
    <xf numFmtId="0" fontId="32" fillId="6" borderId="1" xfId="0" applyFont="1" applyFill="1" applyBorder="1" applyAlignment="1">
      <alignment horizontal="left" vertical="center"/>
    </xf>
    <xf numFmtId="0" fontId="33" fillId="6" borderId="1" xfId="0" applyFont="1" applyFill="1" applyBorder="1" applyAlignment="1">
      <alignment horizontal="left" vertical="center"/>
    </xf>
    <xf numFmtId="0" fontId="34" fillId="6" borderId="1" xfId="0" applyFont="1" applyFill="1" applyBorder="1" applyAlignment="1">
      <alignment horizontal="right" vertical="center"/>
    </xf>
    <xf numFmtId="0" fontId="31" fillId="6" borderId="1" xfId="0" applyFont="1" applyFill="1" applyBorder="1" applyAlignment="1">
      <alignment horizontal="left" vertical="center"/>
    </xf>
    <xf numFmtId="0" fontId="2" fillId="6" borderId="18" xfId="0" applyFont="1" applyFill="1" applyBorder="1"/>
    <xf numFmtId="0" fontId="2" fillId="6" borderId="1" xfId="0" applyFont="1" applyFill="1" applyBorder="1" applyAlignment="1">
      <alignment vertical="top"/>
    </xf>
    <xf numFmtId="0" fontId="27" fillId="6" borderId="1" xfId="0" applyFont="1" applyFill="1" applyBorder="1"/>
    <xf numFmtId="0" fontId="36" fillId="6" borderId="1" xfId="0" applyFont="1" applyFill="1" applyBorder="1"/>
    <xf numFmtId="0" fontId="32" fillId="6" borderId="1" xfId="0" applyFont="1" applyFill="1" applyBorder="1"/>
    <xf numFmtId="0" fontId="37" fillId="6" borderId="1" xfId="0" applyFont="1" applyFill="1" applyBorder="1"/>
    <xf numFmtId="0" fontId="2" fillId="6" borderId="17" xfId="0" applyFont="1" applyFill="1" applyBorder="1" applyAlignment="1">
      <alignment vertical="top"/>
    </xf>
    <xf numFmtId="0" fontId="38" fillId="6" borderId="1" xfId="0" applyFont="1" applyFill="1" applyBorder="1"/>
    <xf numFmtId="0" fontId="2" fillId="6" borderId="18" xfId="0" applyFont="1" applyFill="1" applyBorder="1" applyAlignment="1">
      <alignment vertical="top"/>
    </xf>
    <xf numFmtId="0" fontId="32" fillId="6" borderId="1" xfId="0" applyFont="1" applyFill="1" applyBorder="1" applyAlignment="1">
      <alignment vertical="top" wrapText="1"/>
    </xf>
    <xf numFmtId="0" fontId="2" fillId="6" borderId="29" xfId="0" applyFont="1" applyFill="1" applyBorder="1"/>
    <xf numFmtId="0" fontId="2" fillId="6" borderId="30" xfId="0" applyFont="1" applyFill="1" applyBorder="1"/>
    <xf numFmtId="0" fontId="2" fillId="6" borderId="31" xfId="0" applyFont="1" applyFill="1" applyBorder="1"/>
    <xf numFmtId="0" fontId="40" fillId="0" borderId="0" xfId="0" applyFont="1"/>
    <xf numFmtId="0" fontId="41" fillId="0" borderId="0" xfId="0" applyFont="1"/>
    <xf numFmtId="0" fontId="42" fillId="0" borderId="0" xfId="0" applyFont="1"/>
    <xf numFmtId="0" fontId="43" fillId="0" borderId="0" xfId="0" applyFont="1"/>
    <xf numFmtId="0" fontId="46" fillId="2" borderId="1" xfId="0" applyFont="1" applyFill="1" applyBorder="1" applyAlignment="1">
      <alignment horizontal="right" vertical="center" wrapText="1"/>
    </xf>
    <xf numFmtId="0" fontId="47" fillId="2" borderId="1" xfId="0" applyFont="1" applyFill="1" applyBorder="1" applyAlignment="1">
      <alignment horizontal="center"/>
    </xf>
    <xf numFmtId="0" fontId="49" fillId="2" borderId="33" xfId="0" applyFont="1" applyFill="1" applyBorder="1" applyAlignment="1">
      <alignment vertical="center" textRotation="90"/>
    </xf>
    <xf numFmtId="0" fontId="50" fillId="7" borderId="34" xfId="0" applyFont="1" applyFill="1" applyBorder="1" applyAlignment="1">
      <alignment horizontal="center" vertical="center" wrapText="1"/>
    </xf>
    <xf numFmtId="0" fontId="51" fillId="2" borderId="34" xfId="0" applyFont="1" applyFill="1" applyBorder="1" applyAlignment="1">
      <alignment horizontal="center" vertical="center" wrapText="1"/>
    </xf>
    <xf numFmtId="0" fontId="52" fillId="6" borderId="34" xfId="0" applyFont="1" applyFill="1" applyBorder="1" applyAlignment="1">
      <alignment horizontal="center" vertical="center" wrapText="1"/>
    </xf>
    <xf numFmtId="0" fontId="53" fillId="7" borderId="36" xfId="0" applyFont="1" applyFill="1" applyBorder="1" applyAlignment="1">
      <alignment horizontal="center" vertical="center" wrapText="1"/>
    </xf>
    <xf numFmtId="0" fontId="54" fillId="2" borderId="36" xfId="0" applyFont="1" applyFill="1" applyBorder="1" applyAlignment="1">
      <alignment horizontal="center" vertical="center" wrapText="1"/>
    </xf>
    <xf numFmtId="0" fontId="54" fillId="6" borderId="36" xfId="0" applyFont="1" applyFill="1" applyBorder="1" applyAlignment="1">
      <alignment horizontal="center" vertical="center" wrapText="1"/>
    </xf>
    <xf numFmtId="0" fontId="55" fillId="7" borderId="38" xfId="0" applyFont="1" applyFill="1" applyBorder="1" applyAlignment="1">
      <alignment horizontal="center" vertical="center" wrapText="1"/>
    </xf>
    <xf numFmtId="0" fontId="56" fillId="2" borderId="38" xfId="0" applyFont="1" applyFill="1" applyBorder="1" applyAlignment="1">
      <alignment horizontal="center" vertical="center" wrapText="1"/>
    </xf>
    <xf numFmtId="0" fontId="56" fillId="6" borderId="38" xfId="0" applyFont="1" applyFill="1" applyBorder="1" applyAlignment="1">
      <alignment horizontal="center" vertical="center" wrapText="1"/>
    </xf>
    <xf numFmtId="0" fontId="57" fillId="6" borderId="34" xfId="0" applyFont="1" applyFill="1" applyBorder="1" applyAlignment="1">
      <alignment horizontal="center" vertical="center" wrapText="1"/>
    </xf>
    <xf numFmtId="0" fontId="54" fillId="7" borderId="36" xfId="0" applyFont="1" applyFill="1" applyBorder="1" applyAlignment="1">
      <alignment horizontal="center" vertical="center" wrapText="1"/>
    </xf>
    <xf numFmtId="0" fontId="56" fillId="7" borderId="38" xfId="0" applyFont="1" applyFill="1" applyBorder="1" applyAlignment="1">
      <alignment horizontal="center" vertical="center" wrapText="1"/>
    </xf>
    <xf numFmtId="0" fontId="39" fillId="2" borderId="1" xfId="0" applyFont="1" applyFill="1" applyBorder="1" applyAlignment="1">
      <alignment vertical="top"/>
    </xf>
    <xf numFmtId="0" fontId="41" fillId="0" borderId="0" xfId="0" applyFont="1" applyAlignment="1">
      <alignment wrapText="1"/>
    </xf>
    <xf numFmtId="0" fontId="40" fillId="0" borderId="0" xfId="0" applyFont="1" applyAlignment="1">
      <alignment wrapText="1"/>
    </xf>
    <xf numFmtId="0" fontId="60" fillId="0" borderId="0" xfId="0" applyFont="1" applyAlignment="1">
      <alignment wrapText="1"/>
    </xf>
    <xf numFmtId="0" fontId="39" fillId="8" borderId="34" xfId="0" applyFont="1" applyFill="1" applyBorder="1" applyAlignment="1">
      <alignment horizontal="center" vertical="center" wrapText="1"/>
    </xf>
    <xf numFmtId="0" fontId="39" fillId="8" borderId="36" xfId="0" applyFont="1" applyFill="1" applyBorder="1" applyAlignment="1">
      <alignment horizontal="center" vertical="center" wrapText="1"/>
    </xf>
    <xf numFmtId="0" fontId="61" fillId="8" borderId="38"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45" fillId="2" borderId="1" xfId="0" applyFont="1" applyFill="1" applyBorder="1" applyAlignment="1">
      <alignment horizontal="left" vertical="center"/>
    </xf>
    <xf numFmtId="0" fontId="63" fillId="2" borderId="1" xfId="0" applyFont="1" applyFill="1" applyBorder="1" applyAlignment="1">
      <alignment vertical="top"/>
    </xf>
    <xf numFmtId="0" fontId="44" fillId="2" borderId="1" xfId="0" applyFont="1" applyFill="1" applyBorder="1" applyAlignment="1">
      <alignment horizontal="center" vertical="center"/>
    </xf>
    <xf numFmtId="0" fontId="65" fillId="7" borderId="34" xfId="0" applyFont="1" applyFill="1" applyBorder="1" applyAlignment="1">
      <alignment horizontal="center" vertical="center" wrapText="1"/>
    </xf>
    <xf numFmtId="0" fontId="66" fillId="7" borderId="38" xfId="0" applyFont="1" applyFill="1" applyBorder="1" applyAlignment="1">
      <alignment horizontal="center" vertical="center" wrapText="1"/>
    </xf>
    <xf numFmtId="20" fontId="2" fillId="0" borderId="0" xfId="0" applyNumberFormat="1" applyFont="1"/>
    <xf numFmtId="0" fontId="2" fillId="9" borderId="1" xfId="0" applyFont="1" applyFill="1" applyBorder="1"/>
    <xf numFmtId="0" fontId="2" fillId="10" borderId="1" xfId="0" applyFont="1" applyFill="1" applyBorder="1"/>
    <xf numFmtId="0" fontId="2" fillId="11" borderId="1" xfId="0" applyFont="1" applyFill="1" applyBorder="1"/>
    <xf numFmtId="0" fontId="2" fillId="12" borderId="1" xfId="0" applyFont="1" applyFill="1" applyBorder="1"/>
    <xf numFmtId="0" fontId="2" fillId="13" borderId="1" xfId="0" applyFont="1" applyFill="1" applyBorder="1"/>
    <xf numFmtId="0" fontId="2" fillId="14" borderId="1" xfId="0" applyFont="1" applyFill="1" applyBorder="1"/>
    <xf numFmtId="0" fontId="2" fillId="15" borderId="1" xfId="0" applyFont="1" applyFill="1" applyBorder="1"/>
    <xf numFmtId="0" fontId="2" fillId="16" borderId="1" xfId="0" applyFont="1" applyFill="1" applyBorder="1"/>
    <xf numFmtId="0" fontId="2" fillId="17" borderId="1" xfId="0" applyFont="1" applyFill="1" applyBorder="1"/>
    <xf numFmtId="0" fontId="2" fillId="18" borderId="1" xfId="0" applyFont="1" applyFill="1" applyBorder="1"/>
    <xf numFmtId="0" fontId="2" fillId="19" borderId="1" xfId="0" applyFont="1" applyFill="1" applyBorder="1"/>
    <xf numFmtId="0" fontId="2" fillId="20" borderId="1" xfId="0" applyFont="1" applyFill="1" applyBorder="1"/>
    <xf numFmtId="0" fontId="2" fillId="21" borderId="1" xfId="0" applyFont="1" applyFill="1" applyBorder="1"/>
    <xf numFmtId="0" fontId="2" fillId="22" borderId="1" xfId="0" applyFont="1" applyFill="1" applyBorder="1"/>
    <xf numFmtId="0" fontId="2" fillId="23" borderId="1" xfId="0" applyFont="1" applyFill="1" applyBorder="1"/>
    <xf numFmtId="0" fontId="2" fillId="24" borderId="1" xfId="0" applyFont="1" applyFill="1" applyBorder="1"/>
    <xf numFmtId="0" fontId="4" fillId="2" borderId="2" xfId="0" applyFont="1" applyFill="1" applyBorder="1" applyAlignment="1">
      <alignment horizontal="left" vertical="top"/>
    </xf>
    <xf numFmtId="0" fontId="5" fillId="0" borderId="3" xfId="0" applyFont="1" applyBorder="1"/>
    <xf numFmtId="0" fontId="8" fillId="2" borderId="4" xfId="0" applyFont="1" applyFill="1" applyBorder="1" applyAlignment="1">
      <alignment vertical="top" wrapText="1"/>
    </xf>
    <xf numFmtId="0" fontId="5" fillId="0" borderId="5" xfId="0" applyFont="1" applyBorder="1"/>
    <xf numFmtId="0" fontId="5" fillId="0" borderId="6" xfId="0" applyFont="1" applyBorder="1"/>
    <xf numFmtId="0" fontId="5" fillId="0" borderId="8" xfId="0" applyFont="1" applyBorder="1"/>
    <xf numFmtId="0" fontId="0" fillId="0" borderId="0" xfId="0"/>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10" fillId="2" borderId="2" xfId="0" applyFont="1" applyFill="1" applyBorder="1" applyAlignment="1">
      <alignment horizontal="left" vertical="top"/>
    </xf>
    <xf numFmtId="0" fontId="7" fillId="2" borderId="2" xfId="0" applyFont="1" applyFill="1" applyBorder="1" applyAlignment="1">
      <alignment horizontal="center"/>
    </xf>
    <xf numFmtId="0" fontId="1" fillId="4" borderId="13" xfId="0" applyFont="1" applyFill="1" applyBorder="1" applyAlignment="1">
      <alignment vertical="center"/>
    </xf>
    <xf numFmtId="0" fontId="5" fillId="0" borderId="14" xfId="0" applyFont="1" applyBorder="1"/>
    <xf numFmtId="0" fontId="5" fillId="0" borderId="15" xfId="0" applyFont="1" applyBorder="1"/>
    <xf numFmtId="0" fontId="9" fillId="2" borderId="13" xfId="0" applyFont="1" applyFill="1" applyBorder="1" applyAlignment="1">
      <alignment horizontal="center" vertical="center"/>
    </xf>
    <xf numFmtId="0" fontId="12" fillId="2" borderId="4" xfId="0" applyFont="1" applyFill="1" applyBorder="1" applyAlignment="1">
      <alignment horizontal="center" vertical="center"/>
    </xf>
    <xf numFmtId="0" fontId="19" fillId="5" borderId="4" xfId="0" applyFont="1" applyFill="1" applyBorder="1" applyAlignment="1">
      <alignment horizontal="center" vertical="top" wrapText="1"/>
    </xf>
    <xf numFmtId="0" fontId="20" fillId="5" borderId="2" xfId="0" applyFont="1" applyFill="1" applyBorder="1" applyAlignment="1">
      <alignment horizontal="left" vertical="center"/>
    </xf>
    <xf numFmtId="0" fontId="21" fillId="5" borderId="2" xfId="0" applyFont="1" applyFill="1" applyBorder="1" applyAlignment="1">
      <alignment horizontal="left" vertical="top"/>
    </xf>
    <xf numFmtId="0" fontId="5" fillId="0" borderId="16" xfId="0" applyFont="1" applyBorder="1"/>
    <xf numFmtId="0" fontId="22" fillId="5" borderId="4" xfId="0" applyFont="1" applyFill="1" applyBorder="1" applyAlignment="1">
      <alignment vertical="top" wrapText="1"/>
    </xf>
    <xf numFmtId="0" fontId="27" fillId="6" borderId="4" xfId="0" applyFont="1" applyFill="1" applyBorder="1" applyAlignment="1">
      <alignment horizontal="left" vertical="center"/>
    </xf>
    <xf numFmtId="0" fontId="32" fillId="2" borderId="19" xfId="0" applyFont="1" applyFill="1" applyBorder="1" applyAlignment="1">
      <alignment horizontal="left" vertical="top" wrapText="1"/>
    </xf>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5" fillId="0" borderId="26" xfId="0" applyFont="1" applyBorder="1"/>
    <xf numFmtId="0" fontId="32" fillId="2" borderId="27" xfId="0" applyFont="1" applyFill="1" applyBorder="1" applyAlignment="1">
      <alignment horizontal="center"/>
    </xf>
    <xf numFmtId="0" fontId="5" fillId="0" borderId="28" xfId="0" applyFont="1" applyBorder="1"/>
    <xf numFmtId="0" fontId="39" fillId="6" borderId="2" xfId="0" applyFont="1" applyFill="1" applyBorder="1" applyAlignment="1">
      <alignment horizontal="right"/>
    </xf>
    <xf numFmtId="0" fontId="35" fillId="6" borderId="4" xfId="0" applyFont="1" applyFill="1" applyBorder="1" applyAlignment="1">
      <alignment vertical="center"/>
    </xf>
    <xf numFmtId="0" fontId="24" fillId="6" borderId="4" xfId="0" applyFont="1" applyFill="1" applyBorder="1" applyAlignment="1">
      <alignment horizontal="left" vertical="top"/>
    </xf>
    <xf numFmtId="0" fontId="27" fillId="6" borderId="4" xfId="0" applyFont="1" applyFill="1" applyBorder="1" applyAlignment="1">
      <alignment horizontal="left"/>
    </xf>
    <xf numFmtId="0" fontId="29" fillId="6" borderId="2" xfId="0" applyFont="1" applyFill="1" applyBorder="1" applyAlignment="1">
      <alignment horizontal="left"/>
    </xf>
    <xf numFmtId="0" fontId="30" fillId="6" borderId="2" xfId="0" applyFont="1" applyFill="1" applyBorder="1" applyAlignment="1">
      <alignment horizontal="center"/>
    </xf>
    <xf numFmtId="0" fontId="39" fillId="2" borderId="2" xfId="0" applyFont="1" applyFill="1" applyBorder="1" applyAlignment="1">
      <alignment horizontal="right" vertical="center"/>
    </xf>
    <xf numFmtId="0" fontId="59" fillId="2" borderId="2" xfId="0" applyFont="1" applyFill="1" applyBorder="1" applyAlignment="1">
      <alignment horizontal="center" vertical="top"/>
    </xf>
    <xf numFmtId="0" fontId="44" fillId="2" borderId="2" xfId="0" applyFont="1" applyFill="1" applyBorder="1" applyAlignment="1">
      <alignment horizontal="left" vertical="center" wrapText="1"/>
    </xf>
    <xf numFmtId="0" fontId="45" fillId="6" borderId="2" xfId="0" applyFont="1" applyFill="1" applyBorder="1" applyAlignment="1">
      <alignment horizontal="center" vertical="center"/>
    </xf>
    <xf numFmtId="0" fontId="48" fillId="6" borderId="32" xfId="0" applyFont="1" applyFill="1" applyBorder="1" applyAlignment="1">
      <alignment horizontal="center" vertical="center" textRotation="90"/>
    </xf>
    <xf numFmtId="0" fontId="5" fillId="0" borderId="35" xfId="0" applyFont="1" applyBorder="1"/>
    <xf numFmtId="0" fontId="5" fillId="0" borderId="37" xfId="0" applyFont="1" applyBorder="1"/>
    <xf numFmtId="0" fontId="2" fillId="2" borderId="4" xfId="0" applyFont="1" applyFill="1" applyBorder="1" applyAlignment="1">
      <alignment horizontal="left" vertical="top" wrapText="1"/>
    </xf>
    <xf numFmtId="0" fontId="58" fillId="2" borderId="2" xfId="0" applyFont="1" applyFill="1" applyBorder="1" applyAlignment="1">
      <alignment horizontal="center" vertical="top"/>
    </xf>
    <xf numFmtId="0" fontId="64" fillId="6" borderId="2" xfId="0" applyFont="1" applyFill="1" applyBorder="1" applyAlignment="1">
      <alignment horizontal="center" vertical="center"/>
    </xf>
    <xf numFmtId="0" fontId="46" fillId="6" borderId="32" xfId="0" applyFont="1" applyFill="1" applyBorder="1" applyAlignment="1">
      <alignment horizontal="center" vertical="center" textRotation="90"/>
    </xf>
  </cellXfs>
  <cellStyles count="1">
    <cellStyle name="Normal" xfId="0" builtinId="0"/>
  </cellStyles>
  <dxfs count="3">
    <dxf>
      <fill>
        <patternFill patternType="solid">
          <fgColor rgb="FFFFF3D0"/>
          <bgColor rgb="FFFFF3D0"/>
        </patternFill>
      </fill>
    </dxf>
    <dxf>
      <fill>
        <patternFill patternType="solid">
          <fgColor rgb="FFFFF3D0"/>
          <bgColor rgb="FFFFF3D0"/>
        </patternFill>
      </fill>
    </dxf>
    <dxf>
      <fill>
        <patternFill patternType="solid">
          <fgColor rgb="FFFFF3D0"/>
          <bgColor rgb="FFFFF3D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3000" b="1" i="0">
                <a:solidFill>
                  <a:srgbClr val="434343"/>
                </a:solidFill>
                <a:latin typeface="+mn-lt"/>
              </a:defRPr>
            </a:pPr>
            <a:r>
              <a:rPr lang="en-US" sz="3000" b="1" i="0">
                <a:solidFill>
                  <a:srgbClr val="434343"/>
                </a:solidFill>
                <a:latin typeface="+mn-lt"/>
              </a:rPr>
              <a:t>Pitching Personality Matrix</a:t>
            </a:r>
          </a:p>
        </c:rich>
      </c:tx>
      <c:overlay val="0"/>
    </c:title>
    <c:autoTitleDeleted val="0"/>
    <c:plotArea>
      <c:layout>
        <c:manualLayout>
          <c:xMode val="edge"/>
          <c:yMode val="edge"/>
          <c:x val="0.11899441340782123"/>
          <c:y val="0.13906752411575568"/>
          <c:w val="0.79664804469273742"/>
          <c:h val="0.78106834544946158"/>
        </c:manualLayout>
      </c:layout>
      <c:barChart>
        <c:barDir val="bar"/>
        <c:grouping val="clustered"/>
        <c:varyColors val="1"/>
        <c:ser>
          <c:idx val="0"/>
          <c:order val="0"/>
          <c:spPr>
            <a:solidFill>
              <a:srgbClr val="E06666"/>
            </a:solidFill>
            <a:ln cmpd="sng">
              <a:solidFill>
                <a:srgbClr val="000000"/>
              </a:solidFill>
            </a:ln>
          </c:spPr>
          <c:invertIfNegative val="1"/>
          <c:cat>
            <c:strRef>
              <c:f>Sheet1!$D$2:$D$12</c:f>
              <c:strCache>
                <c:ptCount val="11"/>
                <c:pt idx="0">
                  <c:v>Relaxed</c:v>
                </c:pt>
                <c:pt idx="1">
                  <c:v>Aggressive</c:v>
                </c:pt>
                <c:pt idx="2">
                  <c:v>Carefree</c:v>
                </c:pt>
                <c:pt idx="3">
                  <c:v>Serious</c:v>
                </c:pt>
                <c:pt idx="4">
                  <c:v>Tense</c:v>
                </c:pt>
                <c:pt idx="5">
                  <c:v>Loose</c:v>
                </c:pt>
                <c:pt idx="6">
                  <c:v>Calm</c:v>
                </c:pt>
                <c:pt idx="7">
                  <c:v>Amped Up</c:v>
                </c:pt>
                <c:pt idx="8">
                  <c:v>Adaptable</c:v>
                </c:pt>
                <c:pt idx="9">
                  <c:v>Structured</c:v>
                </c:pt>
                <c:pt idx="10">
                  <c:v>Mindful</c:v>
                </c:pt>
              </c:strCache>
            </c:strRef>
          </c:cat>
          <c:val>
            <c:numRef>
              <c:f>Sheet1!$E$2:$E$12</c:f>
              <c:numCache>
                <c:formatCode>General</c:formatCode>
                <c:ptCount val="11"/>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69C-5B4F-B1A0-EAAF17CBCBB5}"/>
            </c:ext>
          </c:extLst>
        </c:ser>
        <c:ser>
          <c:idx val="1"/>
          <c:order val="1"/>
          <c:invertIfNegative val="1"/>
          <c:cat>
            <c:strRef>
              <c:f>Sheet1!$D$2:$D$12</c:f>
              <c:strCache>
                <c:ptCount val="11"/>
                <c:pt idx="0">
                  <c:v>Relaxed</c:v>
                </c:pt>
                <c:pt idx="1">
                  <c:v>Aggressive</c:v>
                </c:pt>
                <c:pt idx="2">
                  <c:v>Carefree</c:v>
                </c:pt>
                <c:pt idx="3">
                  <c:v>Serious</c:v>
                </c:pt>
                <c:pt idx="4">
                  <c:v>Tense</c:v>
                </c:pt>
                <c:pt idx="5">
                  <c:v>Loose</c:v>
                </c:pt>
                <c:pt idx="6">
                  <c:v>Calm</c:v>
                </c:pt>
                <c:pt idx="7">
                  <c:v>Amped Up</c:v>
                </c:pt>
                <c:pt idx="8">
                  <c:v>Adaptable</c:v>
                </c:pt>
                <c:pt idx="9">
                  <c:v>Structured</c:v>
                </c:pt>
                <c:pt idx="10">
                  <c:v>Mindful</c:v>
                </c:pt>
              </c:strCache>
            </c:strRef>
          </c:cat>
          <c:val>
            <c:numRef>
              <c:f>Sheet1!$F$2:$F$12</c:f>
              <c:numCache>
                <c:formatCode>General</c:formatCode>
                <c:ptCount val="11"/>
                <c:pt idx="0">
                  <c:v>0.5</c:v>
                </c:pt>
                <c:pt idx="1">
                  <c:v>0.5</c:v>
                </c:pt>
                <c:pt idx="2">
                  <c:v>0.5</c:v>
                </c:pt>
                <c:pt idx="3">
                  <c:v>0.5</c:v>
                </c:pt>
                <c:pt idx="4">
                  <c:v>0.5</c:v>
                </c:pt>
                <c:pt idx="5">
                  <c:v>0.5</c:v>
                </c:pt>
                <c:pt idx="6">
                  <c:v>0.5</c:v>
                </c:pt>
                <c:pt idx="7">
                  <c:v>0.5</c:v>
                </c:pt>
                <c:pt idx="8">
                  <c:v>0.5</c:v>
                </c:pt>
                <c:pt idx="9">
                  <c:v>0.5</c:v>
                </c:pt>
                <c:pt idx="10">
                  <c:v>0</c:v>
                </c:pt>
              </c:numCache>
            </c:numRef>
          </c:val>
          <c:extLst>
            <c:ext xmlns:c16="http://schemas.microsoft.com/office/drawing/2014/chart" uri="{C3380CC4-5D6E-409C-BE32-E72D297353CC}">
              <c16:uniqueId val="{00000001-169C-5B4F-B1A0-EAAF17CBCBB5}"/>
            </c:ext>
          </c:extLst>
        </c:ser>
        <c:dLbls>
          <c:showLegendKey val="0"/>
          <c:showVal val="0"/>
          <c:showCatName val="0"/>
          <c:showSerName val="0"/>
          <c:showPercent val="0"/>
          <c:showBubbleSize val="0"/>
        </c:dLbls>
        <c:gapWidth val="150"/>
        <c:axId val="1400835359"/>
        <c:axId val="2116498231"/>
      </c:barChart>
      <c:catAx>
        <c:axId val="1400835359"/>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700" b="0" i="0">
                <a:solidFill>
                  <a:srgbClr val="434343"/>
                </a:solidFill>
                <a:latin typeface="+mn-lt"/>
              </a:defRPr>
            </a:pPr>
            <a:endParaRPr lang="en-US"/>
          </a:p>
        </c:txPr>
        <c:crossAx val="2116498231"/>
        <c:crosses val="autoZero"/>
        <c:auto val="1"/>
        <c:lblAlgn val="ctr"/>
        <c:lblOffset val="100"/>
        <c:noMultiLvlLbl val="1"/>
      </c:catAx>
      <c:valAx>
        <c:axId val="2116498231"/>
        <c:scaling>
          <c:orientation val="minMax"/>
          <c:max val="1"/>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400835359"/>
        <c:crosses val="max"/>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1" i="0">
                <a:solidFill>
                  <a:schemeClr val="lt1"/>
                </a:solidFill>
                <a:latin typeface="+mn-lt"/>
              </a:defRPr>
            </a:pPr>
            <a:r>
              <a:rPr sz="1600" b="1" i="0">
                <a:solidFill>
                  <a:schemeClr val="lt1"/>
                </a:solidFill>
                <a:latin typeface="+mn-lt"/>
              </a:rPr>
              <a:t>Pitching Personality Matrix</a:t>
            </a:r>
          </a:p>
        </c:rich>
      </c:tx>
      <c:overlay val="0"/>
    </c:title>
    <c:autoTitleDeleted val="0"/>
    <c:plotArea>
      <c:layout/>
      <c:barChart>
        <c:barDir val="bar"/>
        <c:grouping val="clustered"/>
        <c:varyColors val="1"/>
        <c:ser>
          <c:idx val="0"/>
          <c:order val="0"/>
          <c:spPr>
            <a:solidFill>
              <a:srgbClr val="F1C232"/>
            </a:solidFill>
            <a:ln cmpd="sng">
              <a:solidFill>
                <a:srgbClr val="000000"/>
              </a:solidFill>
            </a:ln>
          </c:spPr>
          <c:invertIfNegative val="1"/>
          <c:cat>
            <c:strRef>
              <c:f>Sheet1!$D$2:$D$12</c:f>
              <c:strCache>
                <c:ptCount val="11"/>
                <c:pt idx="0">
                  <c:v>Relaxed</c:v>
                </c:pt>
                <c:pt idx="1">
                  <c:v>Aggressive</c:v>
                </c:pt>
                <c:pt idx="2">
                  <c:v>Carefree</c:v>
                </c:pt>
                <c:pt idx="3">
                  <c:v>Serious</c:v>
                </c:pt>
                <c:pt idx="4">
                  <c:v>Tense</c:v>
                </c:pt>
                <c:pt idx="5">
                  <c:v>Loose</c:v>
                </c:pt>
                <c:pt idx="6">
                  <c:v>Calm</c:v>
                </c:pt>
                <c:pt idx="7">
                  <c:v>Amped Up</c:v>
                </c:pt>
                <c:pt idx="8">
                  <c:v>Adaptable</c:v>
                </c:pt>
                <c:pt idx="9">
                  <c:v>Structured</c:v>
                </c:pt>
                <c:pt idx="10">
                  <c:v>Mindful</c:v>
                </c:pt>
              </c:strCache>
            </c:strRef>
          </c:cat>
          <c:val>
            <c:numRef>
              <c:f>Sheet1!$E$2:$E$12</c:f>
              <c:numCache>
                <c:formatCode>General</c:formatCode>
                <c:ptCount val="11"/>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47D-BC44-8C6F-A08CC4E50EE3}"/>
            </c:ext>
          </c:extLst>
        </c:ser>
        <c:ser>
          <c:idx val="1"/>
          <c:order val="1"/>
          <c:invertIfNegative val="1"/>
          <c:cat>
            <c:strRef>
              <c:f>Sheet1!$D$2:$D$12</c:f>
              <c:strCache>
                <c:ptCount val="11"/>
                <c:pt idx="0">
                  <c:v>Relaxed</c:v>
                </c:pt>
                <c:pt idx="1">
                  <c:v>Aggressive</c:v>
                </c:pt>
                <c:pt idx="2">
                  <c:v>Carefree</c:v>
                </c:pt>
                <c:pt idx="3">
                  <c:v>Serious</c:v>
                </c:pt>
                <c:pt idx="4">
                  <c:v>Tense</c:v>
                </c:pt>
                <c:pt idx="5">
                  <c:v>Loose</c:v>
                </c:pt>
                <c:pt idx="6">
                  <c:v>Calm</c:v>
                </c:pt>
                <c:pt idx="7">
                  <c:v>Amped Up</c:v>
                </c:pt>
                <c:pt idx="8">
                  <c:v>Adaptable</c:v>
                </c:pt>
                <c:pt idx="9">
                  <c:v>Structured</c:v>
                </c:pt>
                <c:pt idx="10">
                  <c:v>Mindful</c:v>
                </c:pt>
              </c:strCache>
            </c:strRef>
          </c:cat>
          <c:val>
            <c:numRef>
              <c:f>Sheet1!$F$2:$F$12</c:f>
              <c:numCache>
                <c:formatCode>General</c:formatCode>
                <c:ptCount val="11"/>
                <c:pt idx="0">
                  <c:v>0.5</c:v>
                </c:pt>
                <c:pt idx="1">
                  <c:v>0.5</c:v>
                </c:pt>
                <c:pt idx="2">
                  <c:v>0.5</c:v>
                </c:pt>
                <c:pt idx="3">
                  <c:v>0.5</c:v>
                </c:pt>
                <c:pt idx="4">
                  <c:v>0.5</c:v>
                </c:pt>
                <c:pt idx="5">
                  <c:v>0.5</c:v>
                </c:pt>
                <c:pt idx="6">
                  <c:v>0.5</c:v>
                </c:pt>
                <c:pt idx="7">
                  <c:v>0.5</c:v>
                </c:pt>
                <c:pt idx="8">
                  <c:v>0.5</c:v>
                </c:pt>
                <c:pt idx="9">
                  <c:v>0.5</c:v>
                </c:pt>
                <c:pt idx="10">
                  <c:v>0</c:v>
                </c:pt>
              </c:numCache>
            </c:numRef>
          </c:val>
          <c:extLst>
            <c:ext xmlns:c16="http://schemas.microsoft.com/office/drawing/2014/chart" uri="{C3380CC4-5D6E-409C-BE32-E72D297353CC}">
              <c16:uniqueId val="{00000001-947D-BC44-8C6F-A08CC4E50EE3}"/>
            </c:ext>
          </c:extLst>
        </c:ser>
        <c:dLbls>
          <c:showLegendKey val="0"/>
          <c:showVal val="0"/>
          <c:showCatName val="0"/>
          <c:showSerName val="0"/>
          <c:showPercent val="0"/>
          <c:showBubbleSize val="0"/>
        </c:dLbls>
        <c:gapWidth val="150"/>
        <c:axId val="470662549"/>
        <c:axId val="615953030"/>
      </c:barChart>
      <c:catAx>
        <c:axId val="470662549"/>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100" b="0" i="0">
                <a:solidFill>
                  <a:schemeClr val="lt1"/>
                </a:solidFill>
                <a:latin typeface="+mn-lt"/>
              </a:defRPr>
            </a:pPr>
            <a:endParaRPr lang="en-US"/>
          </a:p>
        </c:txPr>
        <c:crossAx val="615953030"/>
        <c:crosses val="autoZero"/>
        <c:auto val="1"/>
        <c:lblAlgn val="ctr"/>
        <c:lblOffset val="100"/>
        <c:noMultiLvlLbl val="1"/>
      </c:catAx>
      <c:valAx>
        <c:axId val="615953030"/>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470662549"/>
        <c:crosses val="max"/>
        <c:crossBetween val="between"/>
      </c:valAx>
    </c:plotArea>
    <c:plotVisOnly val="1"/>
    <c:dispBlanksAs val="zero"/>
    <c:showDLblsOverMax val="1"/>
  </c:chart>
  <c:spPr>
    <a:solidFill>
      <a:schemeClr val="dk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114300</xdr:colOff>
      <xdr:row>8</xdr:row>
      <xdr:rowOff>152400</xdr:rowOff>
    </xdr:from>
    <xdr:ext cx="8524875" cy="6057900"/>
    <xdr:graphicFrame macro="">
      <xdr:nvGraphicFramePr>
        <xdr:cNvPr id="745608652" name="Chart 1" title="Chart">
          <a:extLst>
            <a:ext uri="{FF2B5EF4-FFF2-40B4-BE49-F238E27FC236}">
              <a16:creationId xmlns:a16="http://schemas.microsoft.com/office/drawing/2014/main" id="{00000000-0008-0000-0100-0000CC1571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12</xdr:col>
      <xdr:colOff>28575</xdr:colOff>
      <xdr:row>5</xdr:row>
      <xdr:rowOff>0</xdr:rowOff>
    </xdr:from>
    <xdr:ext cx="1152525" cy="200025"/>
    <xdr:sp macro="" textlink="">
      <xdr:nvSpPr>
        <xdr:cNvPr id="3" name="Shape 3">
          <a:extLst>
            <a:ext uri="{FF2B5EF4-FFF2-40B4-BE49-F238E27FC236}">
              <a16:creationId xmlns:a16="http://schemas.microsoft.com/office/drawing/2014/main" id="{00000000-0008-0000-0100-000003000000}"/>
            </a:ext>
          </a:extLst>
        </xdr:cNvPr>
        <xdr:cNvSpPr txBox="1"/>
      </xdr:nvSpPr>
      <xdr:spPr>
        <a:xfrm>
          <a:off x="4774500" y="3684750"/>
          <a:ext cx="1143000" cy="1905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r>
            <a:rPr lang="en-US" sz="1400"/>
            <a:t> </a:t>
          </a:r>
          <a:endParaRPr sz="2000" b="0" i="0" u="none" strike="noStrike">
            <a:solidFill>
              <a:srgbClr val="FFC000"/>
            </a:solidFill>
            <a:latin typeface="Calibri"/>
            <a:ea typeface="Calibri"/>
            <a:cs typeface="Calibri"/>
            <a:sym typeface="Calibri"/>
          </a:endParaRPr>
        </a:p>
      </xdr:txBody>
    </xdr:sp>
    <xdr:clientData fLocksWithSheet="0"/>
  </xdr:oneCellAnchor>
  <xdr:oneCellAnchor>
    <xdr:from>
      <xdr:col>21</xdr:col>
      <xdr:colOff>333375</xdr:colOff>
      <xdr:row>1</xdr:row>
      <xdr:rowOff>57150</xdr:rowOff>
    </xdr:from>
    <xdr:ext cx="1771650" cy="112395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628650</xdr:colOff>
      <xdr:row>16</xdr:row>
      <xdr:rowOff>76200</xdr:rowOff>
    </xdr:from>
    <xdr:ext cx="7191375" cy="4419600"/>
    <xdr:graphicFrame macro="">
      <xdr:nvGraphicFramePr>
        <xdr:cNvPr id="1949055079" name="Chart 2" title="Chart">
          <a:extLst>
            <a:ext uri="{FF2B5EF4-FFF2-40B4-BE49-F238E27FC236}">
              <a16:creationId xmlns:a16="http://schemas.microsoft.com/office/drawing/2014/main" id="{00000000-0008-0000-0200-000067382C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4</xdr:row>
      <xdr:rowOff>114300</xdr:rowOff>
    </xdr:from>
    <xdr:ext cx="1333500" cy="1590675"/>
    <xdr:pic>
      <xdr:nvPicPr>
        <xdr:cNvPr id="2" name="image2.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ul%20Campbell,%20Phase%202,%20Block%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rewster/iCloud%20Drive%20(Archive)/Tread%20Documents/Template%20:%20Program%20Builders/Template%20v7.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iodization"/>
      <sheetName val="Exercise Library"/>
      <sheetName val="Throw Planner"/>
      <sheetName val="Results"/>
      <sheetName val="Mental"/>
      <sheetName val="Sheet1"/>
      <sheetName val="Profile"/>
      <sheetName val="Screen"/>
      <sheetName val="Rehab"/>
      <sheetName val="Throwing"/>
      <sheetName val="Block 1"/>
      <sheetName val="Block 2"/>
      <sheetName val="Block 3"/>
      <sheetName val="Block 4"/>
      <sheetName val="Block 5"/>
      <sheetName val="Block 6"/>
      <sheetName val="Block 7"/>
      <sheetName val="Block 8"/>
      <sheetName val="Block 9"/>
      <sheetName val="Block 10"/>
      <sheetName val="Block 11"/>
      <sheetName val="Block 12"/>
      <sheetName val="Block 13"/>
      <sheetName val="Bonus Routines"/>
      <sheetName val="Log"/>
      <sheetName val="V Charts"/>
      <sheetName val="Tool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iodization"/>
      <sheetName val="Exercise Library"/>
      <sheetName val="Throw Planner"/>
      <sheetName val="Results"/>
      <sheetName val="Mental"/>
      <sheetName val="Sheet1"/>
      <sheetName val="Profile"/>
      <sheetName val="Screen"/>
      <sheetName val="Rehab"/>
      <sheetName val="Throwing"/>
      <sheetName val="Block 1"/>
      <sheetName val="Block 2"/>
      <sheetName val="Block 3"/>
      <sheetName val="Block 4"/>
      <sheetName val="Block 5"/>
      <sheetName val="Block 6"/>
      <sheetName val="Block 7"/>
      <sheetName val="Block 8"/>
      <sheetName val="Block 9"/>
      <sheetName val="Block 10"/>
      <sheetName val="Block 11"/>
      <sheetName val="Block 12"/>
      <sheetName val="Block 13"/>
      <sheetName val="Bonus Routines"/>
      <sheetName val="Log"/>
      <sheetName val="V Charts"/>
      <sheetName val="Tool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www.google.com/" TargetMode="External"/><Relationship Id="rId13" Type="http://schemas.openxmlformats.org/officeDocument/2006/relationships/hyperlink" Target="https://youtu.be/dMvr-auLOlw" TargetMode="External"/><Relationship Id="rId3" Type="http://schemas.openxmlformats.org/officeDocument/2006/relationships/hyperlink" Target="https://youtu.be/1C2q4IT5eig" TargetMode="External"/><Relationship Id="rId7" Type="http://schemas.openxmlformats.org/officeDocument/2006/relationships/hyperlink" Target="https://youtu.be/NL7tySU9klc" TargetMode="External"/><Relationship Id="rId12" Type="http://schemas.openxmlformats.org/officeDocument/2006/relationships/hyperlink" Target="https://youtu.be/n0iFjIrXO3w" TargetMode="External"/><Relationship Id="rId17" Type="http://schemas.openxmlformats.org/officeDocument/2006/relationships/hyperlink" Target="http://www.google.com/" TargetMode="External"/><Relationship Id="rId2" Type="http://schemas.openxmlformats.org/officeDocument/2006/relationships/hyperlink" Target="https://youtu.be/limZ593wEBU" TargetMode="External"/><Relationship Id="rId16" Type="http://schemas.openxmlformats.org/officeDocument/2006/relationships/hyperlink" Target="http://www.google.com/" TargetMode="External"/><Relationship Id="rId1" Type="http://schemas.openxmlformats.org/officeDocument/2006/relationships/hyperlink" Target="https://youtu.be/MiOzK9iarPs" TargetMode="External"/><Relationship Id="rId6" Type="http://schemas.openxmlformats.org/officeDocument/2006/relationships/hyperlink" Target="https://youtu.be/mJ6uuk1aAUo" TargetMode="External"/><Relationship Id="rId11" Type="http://schemas.openxmlformats.org/officeDocument/2006/relationships/hyperlink" Target="https://youtu.be/vqkksUrOPiY" TargetMode="External"/><Relationship Id="rId5" Type="http://schemas.openxmlformats.org/officeDocument/2006/relationships/hyperlink" Target="https://youtu.be/OJ3kQIItOVQ" TargetMode="External"/><Relationship Id="rId15" Type="http://schemas.openxmlformats.org/officeDocument/2006/relationships/hyperlink" Target="https://youtu.be/87OpkEu7ZNA" TargetMode="External"/><Relationship Id="rId10" Type="http://schemas.openxmlformats.org/officeDocument/2006/relationships/hyperlink" Target="https://youtu.be/9grnNYlPaOA" TargetMode="External"/><Relationship Id="rId4" Type="http://schemas.openxmlformats.org/officeDocument/2006/relationships/hyperlink" Target="https://youtu.be/1snplZETLeY?t=30" TargetMode="External"/><Relationship Id="rId9" Type="http://schemas.openxmlformats.org/officeDocument/2006/relationships/hyperlink" Target="https://youtu.be/nSBkQ6pRFlQ?t=441" TargetMode="External"/><Relationship Id="rId14" Type="http://schemas.openxmlformats.org/officeDocument/2006/relationships/hyperlink" Target="https://youtu.be/i2pPzFp8XW8"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youtu.be/nSBkQ6pRFlQ?t=441" TargetMode="External"/><Relationship Id="rId13" Type="http://schemas.openxmlformats.org/officeDocument/2006/relationships/hyperlink" Target="https://youtu.be/mJ6uuk1aAUo" TargetMode="External"/><Relationship Id="rId18" Type="http://schemas.openxmlformats.org/officeDocument/2006/relationships/hyperlink" Target="https://youtu.be/NL7tySU9klc" TargetMode="External"/><Relationship Id="rId26" Type="http://schemas.openxmlformats.org/officeDocument/2006/relationships/hyperlink" Target="https://youtu.be/dMvr-auLOlw" TargetMode="External"/><Relationship Id="rId3" Type="http://schemas.openxmlformats.org/officeDocument/2006/relationships/hyperlink" Target="https://youtu.be/limZ593wEBU" TargetMode="External"/><Relationship Id="rId21" Type="http://schemas.openxmlformats.org/officeDocument/2006/relationships/hyperlink" Target="https://youtu.be/vqkksUrOPiY" TargetMode="External"/><Relationship Id="rId7" Type="http://schemas.openxmlformats.org/officeDocument/2006/relationships/hyperlink" Target="http://www.google.com/" TargetMode="External"/><Relationship Id="rId12" Type="http://schemas.openxmlformats.org/officeDocument/2006/relationships/hyperlink" Target="https://youtu.be/OJ3kQIItOVQ" TargetMode="External"/><Relationship Id="rId17" Type="http://schemas.openxmlformats.org/officeDocument/2006/relationships/hyperlink" Target="https://youtu.be/NL7tySU9klc" TargetMode="External"/><Relationship Id="rId25" Type="http://schemas.openxmlformats.org/officeDocument/2006/relationships/hyperlink" Target="https://youtu.be/dMvr-auLOlw" TargetMode="External"/><Relationship Id="rId2" Type="http://schemas.openxmlformats.org/officeDocument/2006/relationships/hyperlink" Target="https://youtu.be/MiOzK9iarPs" TargetMode="External"/><Relationship Id="rId16" Type="http://schemas.openxmlformats.org/officeDocument/2006/relationships/hyperlink" Target="https://youtu.be/nSBkQ6pRFlQ?t=718" TargetMode="External"/><Relationship Id="rId20" Type="http://schemas.openxmlformats.org/officeDocument/2006/relationships/hyperlink" Target="https://youtu.be/9grnNYlPaOA" TargetMode="External"/><Relationship Id="rId29" Type="http://schemas.openxmlformats.org/officeDocument/2006/relationships/hyperlink" Target="https://youtu.be/87OpkEu7ZNA" TargetMode="External"/><Relationship Id="rId1" Type="http://schemas.openxmlformats.org/officeDocument/2006/relationships/hyperlink" Target="https://youtu.be/MiOzK9iarPs" TargetMode="External"/><Relationship Id="rId6" Type="http://schemas.openxmlformats.org/officeDocument/2006/relationships/hyperlink" Target="https://youtu.be/1C2q4IT5eig" TargetMode="External"/><Relationship Id="rId11" Type="http://schemas.openxmlformats.org/officeDocument/2006/relationships/hyperlink" Target="https://youtu.be/OJ3kQIItOVQ" TargetMode="External"/><Relationship Id="rId24" Type="http://schemas.openxmlformats.org/officeDocument/2006/relationships/hyperlink" Target="https://youtu.be/nSBkQ6pRFlQ?t=944" TargetMode="External"/><Relationship Id="rId32" Type="http://schemas.openxmlformats.org/officeDocument/2006/relationships/hyperlink" Target="http://www.google.com/" TargetMode="External"/><Relationship Id="rId5" Type="http://schemas.openxmlformats.org/officeDocument/2006/relationships/hyperlink" Target="https://youtu.be/1C2q4IT5eig" TargetMode="External"/><Relationship Id="rId15" Type="http://schemas.openxmlformats.org/officeDocument/2006/relationships/hyperlink" Target="http://www.google.com/" TargetMode="External"/><Relationship Id="rId23" Type="http://schemas.openxmlformats.org/officeDocument/2006/relationships/hyperlink" Target="http://www.google.com/" TargetMode="External"/><Relationship Id="rId28" Type="http://schemas.openxmlformats.org/officeDocument/2006/relationships/hyperlink" Target="https://youtu.be/i2pPzFp8XW8" TargetMode="External"/><Relationship Id="rId10" Type="http://schemas.openxmlformats.org/officeDocument/2006/relationships/hyperlink" Target="https://youtu.be/1snplZETLeY?t=30" TargetMode="External"/><Relationship Id="rId19" Type="http://schemas.openxmlformats.org/officeDocument/2006/relationships/hyperlink" Target="https://youtu.be/9grnNYlPaOA" TargetMode="External"/><Relationship Id="rId31" Type="http://schemas.openxmlformats.org/officeDocument/2006/relationships/hyperlink" Target="https://youtu.be/nSBkQ6pRFlQ?t=1197" TargetMode="External"/><Relationship Id="rId4" Type="http://schemas.openxmlformats.org/officeDocument/2006/relationships/hyperlink" Target="https://youtu.be/limZ593wEBU" TargetMode="External"/><Relationship Id="rId9" Type="http://schemas.openxmlformats.org/officeDocument/2006/relationships/hyperlink" Target="https://youtu.be/1snplZETLeY?t=30" TargetMode="External"/><Relationship Id="rId14" Type="http://schemas.openxmlformats.org/officeDocument/2006/relationships/hyperlink" Target="https://youtu.be/mJ6uuk1aAUo" TargetMode="External"/><Relationship Id="rId22" Type="http://schemas.openxmlformats.org/officeDocument/2006/relationships/hyperlink" Target="https://youtu.be/n0iFjIrXO3w" TargetMode="External"/><Relationship Id="rId27" Type="http://schemas.openxmlformats.org/officeDocument/2006/relationships/hyperlink" Target="https://youtu.be/i2pPzFp8XW8" TargetMode="External"/><Relationship Id="rId30" Type="http://schemas.openxmlformats.org/officeDocument/2006/relationships/hyperlink" Target="http://www.google.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google.com/" TargetMode="External"/><Relationship Id="rId13" Type="http://schemas.openxmlformats.org/officeDocument/2006/relationships/hyperlink" Target="http://www.google.com/" TargetMode="External"/><Relationship Id="rId3" Type="http://schemas.openxmlformats.org/officeDocument/2006/relationships/hyperlink" Target="http://www.google.com/" TargetMode="External"/><Relationship Id="rId7" Type="http://schemas.openxmlformats.org/officeDocument/2006/relationships/hyperlink" Target="http://www.google.com/" TargetMode="External"/><Relationship Id="rId12" Type="http://schemas.openxmlformats.org/officeDocument/2006/relationships/hyperlink" Target="http://www.google.com/" TargetMode="External"/><Relationship Id="rId2" Type="http://schemas.openxmlformats.org/officeDocument/2006/relationships/hyperlink" Target="http://www.google.com/" TargetMode="External"/><Relationship Id="rId1" Type="http://schemas.openxmlformats.org/officeDocument/2006/relationships/hyperlink" Target="http://www.google.com/" TargetMode="External"/><Relationship Id="rId6" Type="http://schemas.openxmlformats.org/officeDocument/2006/relationships/hyperlink" Target="http://www.google.com/" TargetMode="External"/><Relationship Id="rId11" Type="http://schemas.openxmlformats.org/officeDocument/2006/relationships/hyperlink" Target="http://www.google.com/" TargetMode="External"/><Relationship Id="rId5" Type="http://schemas.openxmlformats.org/officeDocument/2006/relationships/hyperlink" Target="http://www.google.com/" TargetMode="External"/><Relationship Id="rId15" Type="http://schemas.openxmlformats.org/officeDocument/2006/relationships/hyperlink" Target="http://www.google.com/" TargetMode="External"/><Relationship Id="rId10" Type="http://schemas.openxmlformats.org/officeDocument/2006/relationships/hyperlink" Target="http://www.google.com/" TargetMode="External"/><Relationship Id="rId4" Type="http://schemas.openxmlformats.org/officeDocument/2006/relationships/hyperlink" Target="http://www.google.com/" TargetMode="External"/><Relationship Id="rId9" Type="http://schemas.openxmlformats.org/officeDocument/2006/relationships/hyperlink" Target="http://www.google.com/" TargetMode="External"/><Relationship Id="rId14" Type="http://schemas.openxmlformats.org/officeDocument/2006/relationships/hyperlink" Target="http://www.google.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workbookViewId="0">
      <selection activeCell="E10" sqref="E10"/>
    </sheetView>
  </sheetViews>
  <sheetFormatPr baseColWidth="10" defaultColWidth="11.1640625" defaultRowHeight="15" customHeight="1"/>
  <cols>
    <col min="1" max="1" width="6.83203125" customWidth="1"/>
    <col min="2" max="2" width="18.5" customWidth="1"/>
    <col min="3" max="3" width="19.1640625" customWidth="1"/>
    <col min="4" max="4" width="6.6640625" customWidth="1"/>
    <col min="5" max="5" width="14.5" customWidth="1"/>
    <col min="6" max="6" width="22.1640625" customWidth="1"/>
    <col min="7" max="7" width="7" customWidth="1"/>
    <col min="8" max="8" width="8.33203125" customWidth="1"/>
    <col min="9" max="9" width="5.1640625" customWidth="1"/>
    <col min="10" max="10" width="66.5" customWidth="1"/>
    <col min="11" max="11" width="20.1640625" customWidth="1"/>
    <col min="12" max="12" width="6.6640625" customWidth="1"/>
  </cols>
  <sheetData>
    <row r="1" spans="1:12" ht="27.75" customHeight="1">
      <c r="A1" s="1"/>
      <c r="B1" s="2"/>
      <c r="C1" s="2"/>
      <c r="D1" s="3"/>
      <c r="E1" s="3"/>
      <c r="F1" s="1"/>
      <c r="G1" s="1"/>
      <c r="H1" s="1"/>
      <c r="I1" s="4"/>
      <c r="J1" s="2"/>
      <c r="K1" s="2"/>
      <c r="L1" s="2"/>
    </row>
    <row r="2" spans="1:12" ht="27.75" customHeight="1">
      <c r="A2" s="1"/>
      <c r="B2" s="101" t="s">
        <v>0</v>
      </c>
      <c r="C2" s="102"/>
      <c r="D2" s="2"/>
      <c r="E2" s="2"/>
      <c r="F2" s="2"/>
      <c r="G2" s="1"/>
      <c r="H2" s="1"/>
      <c r="I2" s="4"/>
      <c r="J2" s="5" t="s">
        <v>232</v>
      </c>
      <c r="K2" s="6" t="s">
        <v>1</v>
      </c>
      <c r="L2" s="2"/>
    </row>
    <row r="3" spans="1:12" ht="27.75" customHeight="1">
      <c r="A3" s="7"/>
      <c r="B3" s="103" t="s">
        <v>2</v>
      </c>
      <c r="C3" s="104"/>
      <c r="D3" s="104"/>
      <c r="E3" s="104"/>
      <c r="F3" s="105"/>
      <c r="G3" s="1"/>
      <c r="H3" s="1"/>
      <c r="I3" s="4"/>
      <c r="J3" s="8" t="s">
        <v>3</v>
      </c>
      <c r="K3" s="9"/>
      <c r="L3" s="2"/>
    </row>
    <row r="4" spans="1:12" ht="27.75" customHeight="1">
      <c r="A4" s="7"/>
      <c r="B4" s="106"/>
      <c r="C4" s="107"/>
      <c r="D4" s="107"/>
      <c r="E4" s="107"/>
      <c r="F4" s="108"/>
      <c r="G4" s="1"/>
      <c r="H4" s="1"/>
      <c r="I4" s="4"/>
      <c r="J4" s="8" t="s">
        <v>4</v>
      </c>
      <c r="K4" s="9"/>
      <c r="L4" s="2"/>
    </row>
    <row r="5" spans="1:12" ht="27.75" customHeight="1">
      <c r="A5" s="7"/>
      <c r="B5" s="109"/>
      <c r="C5" s="110"/>
      <c r="D5" s="110"/>
      <c r="E5" s="110"/>
      <c r="F5" s="111"/>
      <c r="G5" s="1"/>
      <c r="H5" s="1"/>
      <c r="I5" s="4"/>
      <c r="J5" s="8" t="s">
        <v>5</v>
      </c>
      <c r="K5" s="9"/>
      <c r="L5" s="2"/>
    </row>
    <row r="6" spans="1:12" ht="27.75" customHeight="1">
      <c r="A6" s="7"/>
      <c r="B6" s="2"/>
      <c r="C6" s="2"/>
      <c r="D6" s="2"/>
      <c r="E6" s="2"/>
      <c r="F6" s="2"/>
      <c r="G6" s="1"/>
      <c r="H6" s="1"/>
      <c r="I6" s="4"/>
      <c r="J6" s="8" t="s">
        <v>6</v>
      </c>
      <c r="K6" s="9"/>
      <c r="L6" s="2"/>
    </row>
    <row r="7" spans="1:12" ht="27.75" customHeight="1">
      <c r="A7" s="7"/>
      <c r="B7" s="112" t="s">
        <v>7</v>
      </c>
      <c r="C7" s="102"/>
      <c r="D7" s="1"/>
      <c r="E7" s="1"/>
      <c r="F7" s="1"/>
      <c r="G7" s="7"/>
      <c r="H7" s="7"/>
      <c r="I7" s="4"/>
      <c r="J7" s="8" t="s">
        <v>8</v>
      </c>
      <c r="K7" s="9"/>
      <c r="L7" s="2"/>
    </row>
    <row r="8" spans="1:12" ht="27.75" customHeight="1">
      <c r="A8" s="7"/>
      <c r="B8" s="10" t="s">
        <v>9</v>
      </c>
      <c r="C8" s="9"/>
      <c r="D8" s="1"/>
      <c r="E8" s="2"/>
      <c r="F8" s="2"/>
      <c r="G8" s="7"/>
      <c r="H8" s="7"/>
      <c r="I8" s="4"/>
      <c r="J8" s="8" t="s">
        <v>10</v>
      </c>
      <c r="K8" s="9"/>
      <c r="L8" s="2"/>
    </row>
    <row r="9" spans="1:12" ht="27.75" customHeight="1">
      <c r="A9" s="1"/>
      <c r="B9" s="10" t="s">
        <v>11</v>
      </c>
      <c r="C9" s="9"/>
      <c r="D9" s="1"/>
      <c r="E9" s="2"/>
      <c r="F9" s="2"/>
      <c r="G9" s="2"/>
      <c r="H9" s="2"/>
      <c r="I9" s="4"/>
      <c r="J9" s="8" t="s">
        <v>12</v>
      </c>
      <c r="K9" s="9"/>
      <c r="L9" s="2"/>
    </row>
    <row r="10" spans="1:12" ht="27.75" customHeight="1">
      <c r="A10" s="11"/>
      <c r="B10" s="10" t="s">
        <v>13</v>
      </c>
      <c r="C10" s="9"/>
      <c r="D10" s="1"/>
      <c r="E10" s="7"/>
      <c r="F10" s="7"/>
      <c r="G10" s="2"/>
      <c r="H10" s="2"/>
      <c r="I10" s="4"/>
      <c r="J10" s="8" t="s">
        <v>14</v>
      </c>
      <c r="K10" s="9"/>
      <c r="L10" s="2"/>
    </row>
    <row r="11" spans="1:12" ht="27.75" customHeight="1">
      <c r="A11" s="11"/>
      <c r="B11" s="10" t="s">
        <v>15</v>
      </c>
      <c r="C11" s="9"/>
      <c r="D11" s="1"/>
      <c r="E11" s="7"/>
      <c r="F11" s="7"/>
      <c r="G11" s="2"/>
      <c r="H11" s="2"/>
      <c r="I11" s="12"/>
      <c r="J11" s="8" t="s">
        <v>16</v>
      </c>
      <c r="K11" s="9"/>
      <c r="L11" s="2"/>
    </row>
    <row r="12" spans="1:12" ht="27.75" customHeight="1">
      <c r="A12" s="11"/>
      <c r="B12" s="10" t="s">
        <v>17</v>
      </c>
      <c r="C12" s="9"/>
      <c r="D12" s="1"/>
      <c r="E12" s="7"/>
      <c r="F12" s="7"/>
      <c r="G12" s="2"/>
      <c r="H12" s="2"/>
      <c r="I12" s="4"/>
      <c r="J12" s="8" t="s">
        <v>18</v>
      </c>
      <c r="K12" s="9"/>
      <c r="L12" s="2"/>
    </row>
    <row r="13" spans="1:12" ht="27.75" customHeight="1">
      <c r="A13" s="11"/>
      <c r="B13" s="2"/>
      <c r="C13" s="2"/>
      <c r="D13" s="13"/>
      <c r="E13" s="2"/>
      <c r="F13" s="2"/>
      <c r="G13" s="2"/>
      <c r="H13" s="2"/>
      <c r="I13" s="4"/>
      <c r="J13" s="8" t="s">
        <v>19</v>
      </c>
      <c r="K13" s="9"/>
      <c r="L13" s="2"/>
    </row>
    <row r="14" spans="1:12" ht="27.75" customHeight="1">
      <c r="A14" s="11"/>
      <c r="B14" s="14" t="s">
        <v>20</v>
      </c>
      <c r="C14" s="1"/>
      <c r="D14" s="1"/>
      <c r="E14" s="1"/>
      <c r="F14" s="13"/>
      <c r="G14" s="113" t="s">
        <v>1</v>
      </c>
      <c r="H14" s="102"/>
      <c r="I14" s="4"/>
      <c r="J14" s="8" t="s">
        <v>21</v>
      </c>
      <c r="K14" s="9"/>
      <c r="L14" s="2"/>
    </row>
    <row r="15" spans="1:12" ht="27.75" customHeight="1">
      <c r="A15" s="11"/>
      <c r="B15" s="114" t="s">
        <v>22</v>
      </c>
      <c r="C15" s="115"/>
      <c r="D15" s="115"/>
      <c r="E15" s="115"/>
      <c r="F15" s="116"/>
      <c r="G15" s="117"/>
      <c r="H15" s="116"/>
      <c r="I15" s="4"/>
      <c r="J15" s="8" t="s">
        <v>23</v>
      </c>
      <c r="K15" s="9"/>
      <c r="L15" s="2"/>
    </row>
    <row r="16" spans="1:12" ht="27.75" customHeight="1">
      <c r="A16" s="11"/>
      <c r="B16" s="114" t="s">
        <v>24</v>
      </c>
      <c r="C16" s="115"/>
      <c r="D16" s="115"/>
      <c r="E16" s="115"/>
      <c r="F16" s="116"/>
      <c r="G16" s="117"/>
      <c r="H16" s="116"/>
      <c r="I16" s="4"/>
      <c r="J16" s="8" t="s">
        <v>25</v>
      </c>
      <c r="K16" s="9"/>
      <c r="L16" s="2"/>
    </row>
    <row r="17" spans="1:12" ht="27.75" customHeight="1">
      <c r="A17" s="11"/>
      <c r="B17" s="114" t="s">
        <v>26</v>
      </c>
      <c r="C17" s="115"/>
      <c r="D17" s="115"/>
      <c r="E17" s="115"/>
      <c r="F17" s="116"/>
      <c r="G17" s="117"/>
      <c r="H17" s="116"/>
      <c r="I17" s="4"/>
      <c r="J17" s="8" t="s">
        <v>27</v>
      </c>
      <c r="K17" s="9"/>
      <c r="L17" s="2"/>
    </row>
    <row r="18" spans="1:12" ht="27.75" customHeight="1">
      <c r="A18" s="11"/>
      <c r="B18" s="114" t="s">
        <v>28</v>
      </c>
      <c r="C18" s="115"/>
      <c r="D18" s="115"/>
      <c r="E18" s="115"/>
      <c r="F18" s="116"/>
      <c r="G18" s="117"/>
      <c r="H18" s="116"/>
      <c r="I18" s="4"/>
      <c r="J18" s="8" t="s">
        <v>29</v>
      </c>
      <c r="K18" s="9"/>
      <c r="L18" s="2"/>
    </row>
    <row r="19" spans="1:12" ht="27.75" customHeight="1">
      <c r="A19" s="2"/>
      <c r="B19" s="114" t="s">
        <v>30</v>
      </c>
      <c r="C19" s="115"/>
      <c r="D19" s="115"/>
      <c r="E19" s="115"/>
      <c r="F19" s="116"/>
      <c r="G19" s="117"/>
      <c r="H19" s="116"/>
      <c r="I19" s="4"/>
      <c r="J19" s="8" t="s">
        <v>31</v>
      </c>
      <c r="K19" s="9"/>
      <c r="L19" s="2"/>
    </row>
    <row r="20" spans="1:12" ht="27.75" customHeight="1">
      <c r="A20" s="2"/>
      <c r="B20" s="114" t="s">
        <v>32</v>
      </c>
      <c r="C20" s="115"/>
      <c r="D20" s="115"/>
      <c r="E20" s="115"/>
      <c r="F20" s="116"/>
      <c r="G20" s="117"/>
      <c r="H20" s="116"/>
      <c r="I20" s="4"/>
      <c r="J20" s="8" t="s">
        <v>33</v>
      </c>
      <c r="K20" s="9"/>
      <c r="L20" s="2"/>
    </row>
    <row r="21" spans="1:12" ht="27.75" customHeight="1">
      <c r="A21" s="2"/>
      <c r="B21" s="114" t="s">
        <v>34</v>
      </c>
      <c r="C21" s="115"/>
      <c r="D21" s="115"/>
      <c r="E21" s="115"/>
      <c r="F21" s="116"/>
      <c r="G21" s="117"/>
      <c r="H21" s="116"/>
      <c r="I21" s="4"/>
      <c r="J21" s="8" t="s">
        <v>35</v>
      </c>
      <c r="K21" s="9"/>
      <c r="L21" s="2"/>
    </row>
    <row r="22" spans="1:12" ht="27.75" customHeight="1">
      <c r="A22" s="2"/>
      <c r="B22" s="114" t="s">
        <v>36</v>
      </c>
      <c r="C22" s="115"/>
      <c r="D22" s="115"/>
      <c r="E22" s="115"/>
      <c r="F22" s="116"/>
      <c r="G22" s="117"/>
      <c r="H22" s="116"/>
      <c r="I22" s="4"/>
      <c r="J22" s="8" t="s">
        <v>37</v>
      </c>
      <c r="K22" s="9"/>
      <c r="L22" s="2"/>
    </row>
    <row r="23" spans="1:12" ht="33" customHeight="1">
      <c r="A23" s="2"/>
      <c r="B23" s="118" t="s">
        <v>38</v>
      </c>
      <c r="C23" s="104"/>
      <c r="D23" s="104"/>
      <c r="E23" s="104"/>
      <c r="F23" s="104"/>
      <c r="G23" s="104"/>
      <c r="H23" s="104"/>
      <c r="I23" s="104"/>
      <c r="J23" s="104"/>
      <c r="K23" s="105"/>
      <c r="L23" s="2"/>
    </row>
    <row r="24" spans="1:12" ht="54.75" customHeight="1">
      <c r="A24" s="2"/>
      <c r="B24" s="109"/>
      <c r="C24" s="110"/>
      <c r="D24" s="110"/>
      <c r="E24" s="110"/>
      <c r="F24" s="110"/>
      <c r="G24" s="110"/>
      <c r="H24" s="110"/>
      <c r="I24" s="110"/>
      <c r="J24" s="110"/>
      <c r="K24" s="111"/>
      <c r="L24" s="2"/>
    </row>
  </sheetData>
  <mergeCells count="21">
    <mergeCell ref="B22:F22"/>
    <mergeCell ref="G22:H22"/>
    <mergeCell ref="B23:K24"/>
    <mergeCell ref="B16:F16"/>
    <mergeCell ref="B17:F17"/>
    <mergeCell ref="G17:H17"/>
    <mergeCell ref="B18:F18"/>
    <mergeCell ref="G18:H18"/>
    <mergeCell ref="B19:F19"/>
    <mergeCell ref="G19:H19"/>
    <mergeCell ref="G16:H16"/>
    <mergeCell ref="B20:F20"/>
    <mergeCell ref="G20:H20"/>
    <mergeCell ref="B21:F21"/>
    <mergeCell ref="G21:H21"/>
    <mergeCell ref="B2:C2"/>
    <mergeCell ref="B3:F5"/>
    <mergeCell ref="B7:C7"/>
    <mergeCell ref="G14:H14"/>
    <mergeCell ref="B15:F15"/>
    <mergeCell ref="G15:H15"/>
  </mergeCells>
  <conditionalFormatting sqref="C8:C12">
    <cfRule type="containsBlanks" dxfId="2" priority="1">
      <formula>LEN(TRIM(C8))=0</formula>
    </cfRule>
  </conditionalFormatting>
  <conditionalFormatting sqref="G15:H22">
    <cfRule type="containsBlanks" dxfId="1" priority="2">
      <formula>LEN(TRIM(G15))=0</formula>
    </cfRule>
  </conditionalFormatting>
  <conditionalFormatting sqref="K3:K22">
    <cfRule type="containsBlanks" dxfId="0" priority="3">
      <formula>LEN(TRIM(K3))=0</formula>
    </cfRule>
  </conditionalFormatting>
  <dataValidations count="5">
    <dataValidation type="list" allowBlank="1" showErrorMessage="1" sqref="K3:K22" xr:uid="{00000000-0002-0000-0000-000000000000}">
      <formula1>"Strongly agree,Somewhat agree,Neutral,Somewhat disagree,Strongly disagree"</formula1>
    </dataValidation>
    <dataValidation type="list" allowBlank="1" showErrorMessage="1" sqref="C11" xr:uid="{00000000-0002-0000-0000-000001000000}">
      <formula1>"LHP,RHP,OF,IF,C"</formula1>
    </dataValidation>
    <dataValidation type="list" allowBlank="1" showErrorMessage="1" sqref="C10" xr:uid="{00000000-0002-0000-0000-000002000000}">
      <formula1>"Youth,High school,College,Pro"</formula1>
    </dataValidation>
    <dataValidation type="list" allowBlank="1" showErrorMessage="1" sqref="C12" xr:uid="{00000000-0002-0000-0000-000003000000}">
      <formula1>"10,11,12,13,14,15,16,17,18,19,20,21,22,23,24,25,26,27,28,29,30,31,32,33,34,35,36,37,38,39,40"</formula1>
    </dataValidation>
    <dataValidation type="list" allowBlank="1" showErrorMessage="1" sqref="G15:G22" xr:uid="{00000000-0002-0000-0000-000004000000}">
      <formula1>"Always,Frequently,Sometimes,Rarely,Never"</formula1>
    </dataValidation>
  </dataValidations>
  <pageMargins left="0.57506242197253432" right="0.58364544319600498" top="0.75" bottom="0.75" header="0" footer="0"/>
  <pageSetup scale="55" orientation="landscape"/>
  <headerFooter>
    <oddHeader>&amp;C000000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5A5A5"/>
  </sheetPr>
  <dimension ref="A1:Z38"/>
  <sheetViews>
    <sheetView workbookViewId="0">
      <selection activeCell="F40" sqref="F40"/>
    </sheetView>
  </sheetViews>
  <sheetFormatPr baseColWidth="10" defaultColWidth="11.1640625" defaultRowHeight="15" customHeight="1"/>
  <cols>
    <col min="1" max="1" width="3" customWidth="1"/>
    <col min="2" max="2" width="10.33203125" customWidth="1"/>
    <col min="3" max="3" width="5.5" customWidth="1"/>
    <col min="4" max="4" width="7.5" customWidth="1"/>
    <col min="5" max="5" width="8.33203125" customWidth="1"/>
    <col min="6" max="7" width="8" customWidth="1"/>
    <col min="8" max="8" width="9.33203125" customWidth="1"/>
    <col min="9" max="9" width="3.1640625" customWidth="1"/>
    <col min="10" max="10" width="6.6640625" customWidth="1"/>
    <col min="11" max="12" width="8" customWidth="1"/>
    <col min="13" max="13" width="7.6640625" customWidth="1"/>
    <col min="14" max="14" width="7.83203125" customWidth="1"/>
    <col min="15" max="16" width="6.6640625" customWidth="1"/>
    <col min="17" max="17" width="3.6640625" customWidth="1"/>
    <col min="18" max="18" width="3.5" customWidth="1"/>
    <col min="19" max="19" width="5.5" customWidth="1"/>
    <col min="20" max="20" width="10.6640625" customWidth="1"/>
    <col min="21" max="21" width="9.6640625" customWidth="1"/>
    <col min="22" max="22" width="7.5" customWidth="1"/>
    <col min="23" max="23" width="6.1640625" customWidth="1"/>
    <col min="24" max="24" width="8" customWidth="1"/>
    <col min="25" max="25" width="6.1640625" customWidth="1"/>
    <col min="26" max="26" width="2.83203125" customWidth="1"/>
  </cols>
  <sheetData>
    <row r="1" spans="1:26" ht="7.5" customHeight="1">
      <c r="A1" s="15"/>
      <c r="B1" s="15"/>
      <c r="C1" s="16"/>
      <c r="D1" s="16"/>
      <c r="E1" s="16"/>
      <c r="F1" s="16"/>
      <c r="G1" s="16"/>
      <c r="H1" s="16"/>
      <c r="I1" s="16"/>
      <c r="J1" s="16"/>
      <c r="K1" s="16"/>
      <c r="L1" s="16"/>
      <c r="M1" s="16"/>
      <c r="N1" s="16"/>
      <c r="O1" s="16"/>
      <c r="P1" s="16"/>
      <c r="Q1" s="16"/>
      <c r="R1" s="16"/>
      <c r="S1" s="17"/>
      <c r="T1" s="17"/>
      <c r="U1" s="17"/>
      <c r="V1" s="17"/>
      <c r="W1" s="17"/>
      <c r="X1" s="17"/>
      <c r="Y1" s="17"/>
      <c r="Z1" s="17"/>
    </row>
    <row r="2" spans="1:26" ht="9.75" customHeight="1">
      <c r="A2" s="15"/>
      <c r="B2" s="15"/>
      <c r="C2" s="16"/>
      <c r="D2" s="16"/>
      <c r="E2" s="16"/>
      <c r="F2" s="16"/>
      <c r="G2" s="16"/>
      <c r="H2" s="16"/>
      <c r="I2" s="16"/>
      <c r="J2" s="16"/>
      <c r="K2" s="16"/>
      <c r="L2" s="16"/>
      <c r="M2" s="16"/>
      <c r="N2" s="16"/>
      <c r="O2" s="16"/>
      <c r="P2" s="16"/>
      <c r="Q2" s="16"/>
      <c r="R2" s="16"/>
      <c r="S2" s="17"/>
      <c r="T2" s="17"/>
      <c r="U2" s="17"/>
      <c r="V2" s="17"/>
      <c r="W2" s="17"/>
      <c r="X2" s="17"/>
      <c r="Y2" s="17"/>
      <c r="Z2" s="17"/>
    </row>
    <row r="3" spans="1:26" ht="27.75" customHeight="1">
      <c r="A3" s="15"/>
      <c r="B3" s="18" t="str">
        <f>Survey!C8 &amp;" "&amp;Survey!C9</f>
        <v xml:space="preserve"> </v>
      </c>
      <c r="C3" s="19"/>
      <c r="D3" s="19"/>
      <c r="E3" s="20"/>
      <c r="F3" s="16"/>
      <c r="G3" s="21" t="s">
        <v>39</v>
      </c>
      <c r="H3" s="18"/>
      <c r="I3" s="18"/>
      <c r="J3" s="18"/>
      <c r="K3" s="18"/>
      <c r="L3" s="18"/>
      <c r="M3" s="18"/>
      <c r="N3" s="18"/>
      <c r="O3" s="18"/>
      <c r="P3" s="18"/>
      <c r="Q3" s="18"/>
      <c r="R3" s="18"/>
      <c r="S3" s="18"/>
      <c r="T3" s="17"/>
      <c r="U3" s="119"/>
      <c r="V3" s="105"/>
      <c r="W3" s="17"/>
      <c r="X3" s="17"/>
      <c r="Y3" s="17"/>
      <c r="Z3" s="17"/>
    </row>
    <row r="4" spans="1:26" ht="19.5" customHeight="1">
      <c r="A4" s="15"/>
      <c r="B4" s="120" t="s">
        <v>40</v>
      </c>
      <c r="C4" s="102"/>
      <c r="D4" s="121">
        <f>Survey!C12</f>
        <v>0</v>
      </c>
      <c r="E4" s="122"/>
      <c r="F4" s="102"/>
      <c r="G4" s="123" t="s">
        <v>41</v>
      </c>
      <c r="H4" s="104"/>
      <c r="I4" s="104"/>
      <c r="J4" s="104"/>
      <c r="K4" s="104"/>
      <c r="L4" s="104"/>
      <c r="M4" s="104"/>
      <c r="N4" s="104"/>
      <c r="O4" s="105"/>
      <c r="P4" s="22"/>
      <c r="Q4" s="22"/>
      <c r="R4" s="17"/>
      <c r="S4" s="17"/>
      <c r="T4" s="17"/>
      <c r="U4" s="109"/>
      <c r="V4" s="111"/>
      <c r="W4" s="23"/>
      <c r="X4" s="23"/>
      <c r="Y4" s="23"/>
      <c r="Z4" s="17"/>
    </row>
    <row r="5" spans="1:26" ht="19.5" customHeight="1">
      <c r="A5" s="15"/>
      <c r="B5" s="120" t="s">
        <v>42</v>
      </c>
      <c r="C5" s="102"/>
      <c r="D5" s="121">
        <f>Survey!C11</f>
        <v>0</v>
      </c>
      <c r="E5" s="122"/>
      <c r="F5" s="102"/>
      <c r="G5" s="106"/>
      <c r="H5" s="107"/>
      <c r="I5" s="107"/>
      <c r="J5" s="107"/>
      <c r="K5" s="107"/>
      <c r="L5" s="107"/>
      <c r="M5" s="107"/>
      <c r="N5" s="107"/>
      <c r="O5" s="108"/>
      <c r="P5" s="22"/>
      <c r="Q5" s="22"/>
      <c r="R5" s="23"/>
      <c r="S5" s="23"/>
      <c r="T5" s="23"/>
      <c r="U5" s="23"/>
      <c r="V5" s="23"/>
      <c r="W5" s="23"/>
      <c r="X5" s="23"/>
      <c r="Y5" s="23"/>
      <c r="Z5" s="23"/>
    </row>
    <row r="6" spans="1:26" ht="19.5" customHeight="1">
      <c r="A6" s="15"/>
      <c r="B6" s="120" t="s">
        <v>43</v>
      </c>
      <c r="C6" s="102"/>
      <c r="D6" s="121">
        <f>Survey!C10</f>
        <v>0</v>
      </c>
      <c r="E6" s="122"/>
      <c r="F6" s="102"/>
      <c r="G6" s="109"/>
      <c r="H6" s="110"/>
      <c r="I6" s="110"/>
      <c r="J6" s="110"/>
      <c r="K6" s="110"/>
      <c r="L6" s="110"/>
      <c r="M6" s="110"/>
      <c r="N6" s="110"/>
      <c r="O6" s="111"/>
      <c r="P6" s="22"/>
      <c r="Q6" s="22"/>
      <c r="R6" s="24"/>
      <c r="S6" s="24"/>
      <c r="T6" s="24"/>
      <c r="U6" s="24"/>
      <c r="V6" s="24"/>
      <c r="W6" s="24"/>
      <c r="X6" s="24"/>
      <c r="Y6" s="24"/>
      <c r="Z6" s="24"/>
    </row>
    <row r="7" spans="1:26" ht="10.5" customHeight="1">
      <c r="A7" s="15"/>
      <c r="B7" s="16"/>
      <c r="C7" s="25"/>
      <c r="D7" s="16"/>
      <c r="E7" s="16"/>
      <c r="F7" s="16"/>
      <c r="G7" s="26"/>
      <c r="H7" s="26"/>
      <c r="I7" s="26"/>
      <c r="J7" s="26"/>
      <c r="K7" s="26"/>
      <c r="L7" s="26"/>
      <c r="M7" s="26"/>
      <c r="N7" s="26"/>
      <c r="O7" s="26"/>
      <c r="P7" s="16"/>
      <c r="Q7" s="16"/>
      <c r="R7" s="16"/>
      <c r="S7" s="16"/>
      <c r="T7" s="24"/>
      <c r="U7" s="24"/>
      <c r="V7" s="24"/>
      <c r="W7" s="24"/>
      <c r="X7" s="24"/>
      <c r="Y7" s="24"/>
      <c r="Z7" s="24"/>
    </row>
    <row r="8" spans="1:26" ht="15.75" customHeight="1">
      <c r="A8" s="27"/>
      <c r="B8" s="137"/>
      <c r="C8" s="104"/>
      <c r="D8" s="104"/>
      <c r="E8" s="104"/>
      <c r="F8" s="104"/>
      <c r="G8" s="105"/>
      <c r="H8" s="28"/>
      <c r="I8" s="28"/>
      <c r="J8" s="29"/>
      <c r="K8" s="29"/>
      <c r="L8" s="29"/>
      <c r="M8" s="29"/>
      <c r="N8" s="29"/>
      <c r="O8" s="29"/>
      <c r="P8" s="29"/>
      <c r="Q8" s="28"/>
      <c r="R8" s="30"/>
      <c r="S8" s="138" t="s">
        <v>44</v>
      </c>
      <c r="T8" s="104"/>
      <c r="U8" s="104"/>
      <c r="V8" s="104"/>
      <c r="W8" s="104"/>
      <c r="X8" s="105"/>
      <c r="Y8" s="31"/>
      <c r="Z8" s="32"/>
    </row>
    <row r="9" spans="1:26" ht="18.75" customHeight="1">
      <c r="A9" s="27"/>
      <c r="B9" s="109"/>
      <c r="C9" s="110"/>
      <c r="D9" s="110"/>
      <c r="E9" s="110"/>
      <c r="F9" s="110"/>
      <c r="G9" s="111"/>
      <c r="H9" s="30"/>
      <c r="I9" s="30"/>
      <c r="J9" s="29"/>
      <c r="K9" s="29"/>
      <c r="L9" s="29"/>
      <c r="M9" s="29"/>
      <c r="N9" s="29"/>
      <c r="O9" s="29"/>
      <c r="P9" s="29"/>
      <c r="Q9" s="30"/>
      <c r="R9" s="30"/>
      <c r="S9" s="109"/>
      <c r="T9" s="110"/>
      <c r="U9" s="110"/>
      <c r="V9" s="110"/>
      <c r="W9" s="110"/>
      <c r="X9" s="111"/>
      <c r="Y9" s="33"/>
      <c r="Z9" s="32"/>
    </row>
    <row r="10" spans="1:26" ht="15.75" customHeight="1">
      <c r="A10" s="27"/>
      <c r="B10" s="31"/>
      <c r="C10" s="31"/>
      <c r="D10" s="31"/>
      <c r="E10" s="31"/>
      <c r="F10" s="31"/>
      <c r="G10" s="31"/>
      <c r="H10" s="31"/>
      <c r="I10" s="31"/>
      <c r="J10" s="31"/>
      <c r="K10" s="31"/>
      <c r="L10" s="31"/>
      <c r="M10" s="31"/>
      <c r="N10" s="31"/>
      <c r="O10" s="31"/>
      <c r="P10" s="31"/>
      <c r="Q10" s="31"/>
      <c r="R10" s="31"/>
      <c r="S10" s="139"/>
      <c r="T10" s="102"/>
      <c r="U10" s="31"/>
      <c r="V10" s="140"/>
      <c r="W10" s="102"/>
      <c r="X10" s="140"/>
      <c r="Y10" s="102"/>
      <c r="Z10" s="32"/>
    </row>
    <row r="11" spans="1:26" ht="18.75" customHeight="1">
      <c r="A11" s="27"/>
      <c r="B11" s="31"/>
      <c r="C11" s="31"/>
      <c r="D11" s="31"/>
      <c r="E11" s="31"/>
      <c r="F11" s="31"/>
      <c r="G11" s="31"/>
      <c r="H11" s="31"/>
      <c r="I11" s="31"/>
      <c r="J11" s="31"/>
      <c r="K11" s="31"/>
      <c r="L11" s="31"/>
      <c r="M11" s="31"/>
      <c r="N11" s="31"/>
      <c r="O11" s="31"/>
      <c r="P11" s="31"/>
      <c r="Q11" s="31"/>
      <c r="R11" s="34" t="str">
        <f>"1."</f>
        <v>1.</v>
      </c>
      <c r="S11" s="35" t="str">
        <f>Sheet1!$H11</f>
        <v>You have a plan but you can adapt if need be</v>
      </c>
      <c r="T11" s="36"/>
      <c r="U11" s="36"/>
      <c r="V11" s="37"/>
      <c r="W11" s="38"/>
      <c r="X11" s="37"/>
      <c r="Y11" s="34"/>
      <c r="Z11" s="32"/>
    </row>
    <row r="12" spans="1:26" ht="18.75" customHeight="1">
      <c r="A12" s="27"/>
      <c r="B12" s="31"/>
      <c r="C12" s="31"/>
      <c r="D12" s="31"/>
      <c r="E12" s="31"/>
      <c r="F12" s="31"/>
      <c r="G12" s="31"/>
      <c r="H12" s="31"/>
      <c r="I12" s="31"/>
      <c r="J12" s="31"/>
      <c r="K12" s="31"/>
      <c r="L12" s="31"/>
      <c r="M12" s="31"/>
      <c r="N12" s="31"/>
      <c r="O12" s="31"/>
      <c r="P12" s="31"/>
      <c r="Q12" s="31"/>
      <c r="R12" s="34" t="str">
        <f>"2."</f>
        <v>2.</v>
      </c>
      <c r="S12" s="35" t="str">
        <f>Sheet1!$H9</f>
        <v>You have a little adrenaline, but not too much</v>
      </c>
      <c r="T12" s="36"/>
      <c r="U12" s="36"/>
      <c r="V12" s="37"/>
      <c r="W12" s="38"/>
      <c r="X12" s="37"/>
      <c r="Y12" s="38"/>
      <c r="Z12" s="39"/>
    </row>
    <row r="13" spans="1:26" ht="18.75" customHeight="1">
      <c r="A13" s="27"/>
      <c r="B13" s="31"/>
      <c r="C13" s="31"/>
      <c r="D13" s="31"/>
      <c r="E13" s="31"/>
      <c r="F13" s="31"/>
      <c r="G13" s="31"/>
      <c r="H13" s="31"/>
      <c r="I13" s="31"/>
      <c r="J13" s="31"/>
      <c r="K13" s="31"/>
      <c r="L13" s="31"/>
      <c r="M13" s="31"/>
      <c r="N13" s="31"/>
      <c r="O13" s="31"/>
      <c r="P13" s="31"/>
      <c r="Q13" s="31"/>
      <c r="R13" s="34" t="str">
        <f>"3."</f>
        <v>3.</v>
      </c>
      <c r="S13" s="35" t="str">
        <f>Sheet1!$H7</f>
        <v>You have an even balance of tension &amp; looseness</v>
      </c>
      <c r="T13" s="36"/>
      <c r="U13" s="36"/>
      <c r="V13" s="37"/>
      <c r="W13" s="38"/>
      <c r="X13" s="37"/>
      <c r="Y13" s="38"/>
      <c r="Z13" s="39"/>
    </row>
    <row r="14" spans="1:26" ht="18.75" customHeight="1">
      <c r="A14" s="27"/>
      <c r="B14" s="31"/>
      <c r="C14" s="31"/>
      <c r="D14" s="31"/>
      <c r="E14" s="31"/>
      <c r="F14" s="31"/>
      <c r="G14" s="31"/>
      <c r="H14" s="31"/>
      <c r="I14" s="31"/>
      <c r="J14" s="31"/>
      <c r="K14" s="31"/>
      <c r="L14" s="31"/>
      <c r="M14" s="31"/>
      <c r="N14" s="31"/>
      <c r="O14" s="31"/>
      <c r="P14" s="31"/>
      <c r="Q14" s="31"/>
      <c r="R14" s="34" t="str">
        <f>"4."</f>
        <v>4.</v>
      </c>
      <c r="S14" s="35" t="str">
        <f>Sheet1!$H5</f>
        <v>You keep a balance between being carefree &amp; serious</v>
      </c>
      <c r="T14" s="36"/>
      <c r="U14" s="36"/>
      <c r="V14" s="37"/>
      <c r="W14" s="38"/>
      <c r="X14" s="37"/>
      <c r="Y14" s="38"/>
      <c r="Z14" s="39"/>
    </row>
    <row r="15" spans="1:26" ht="18.75" customHeight="1">
      <c r="A15" s="27"/>
      <c r="B15" s="31"/>
      <c r="C15" s="31"/>
      <c r="D15" s="31"/>
      <c r="E15" s="31"/>
      <c r="F15" s="31"/>
      <c r="G15" s="31"/>
      <c r="H15" s="31"/>
      <c r="I15" s="31"/>
      <c r="J15" s="31"/>
      <c r="K15" s="31"/>
      <c r="L15" s="31"/>
      <c r="M15" s="31"/>
      <c r="N15" s="31"/>
      <c r="O15" s="31"/>
      <c r="P15" s="31"/>
      <c r="Q15" s="31"/>
      <c r="R15" s="34" t="str">
        <f>"5."</f>
        <v>5.</v>
      </c>
      <c r="S15" s="35" t="str">
        <f>Sheet1!$H3</f>
        <v>You have a balance between staying relaxed &amp; aggressive</v>
      </c>
      <c r="T15" s="36"/>
      <c r="U15" s="36"/>
      <c r="V15" s="37"/>
      <c r="W15" s="38"/>
      <c r="X15" s="37"/>
      <c r="Y15" s="38"/>
      <c r="Z15" s="39"/>
    </row>
    <row r="16" spans="1:26" ht="11.25" customHeight="1">
      <c r="A16" s="27"/>
      <c r="B16" s="31"/>
      <c r="C16" s="31"/>
      <c r="D16" s="31"/>
      <c r="E16" s="31"/>
      <c r="F16" s="31"/>
      <c r="G16" s="31"/>
      <c r="H16" s="31"/>
      <c r="I16" s="31"/>
      <c r="J16" s="31"/>
      <c r="K16" s="31"/>
      <c r="L16" s="31"/>
      <c r="M16" s="31"/>
      <c r="N16" s="31"/>
      <c r="O16" s="31"/>
      <c r="P16" s="31"/>
      <c r="Q16" s="31"/>
      <c r="R16" s="31"/>
      <c r="S16" s="36"/>
      <c r="T16" s="36"/>
      <c r="U16" s="36"/>
      <c r="V16" s="37"/>
      <c r="W16" s="38"/>
      <c r="X16" s="37"/>
      <c r="Y16" s="38"/>
      <c r="Z16" s="39"/>
    </row>
    <row r="17" spans="1:26" ht="18.75" customHeight="1">
      <c r="A17" s="27"/>
      <c r="B17" s="31"/>
      <c r="C17" s="31"/>
      <c r="D17" s="31"/>
      <c r="E17" s="31"/>
      <c r="F17" s="31"/>
      <c r="G17" s="31"/>
      <c r="H17" s="31"/>
      <c r="I17" s="31"/>
      <c r="J17" s="31"/>
      <c r="K17" s="31"/>
      <c r="L17" s="31"/>
      <c r="M17" s="31"/>
      <c r="N17" s="31"/>
      <c r="O17" s="31"/>
      <c r="P17" s="31"/>
      <c r="Q17" s="40"/>
      <c r="R17" s="31"/>
      <c r="S17" s="124" t="s">
        <v>45</v>
      </c>
      <c r="T17" s="104"/>
      <c r="U17" s="105"/>
      <c r="V17" s="136" t="str">
        <f>Sheet1!C34&amp;" / 40"</f>
        <v>0 / 40</v>
      </c>
      <c r="W17" s="105"/>
      <c r="X17" s="41"/>
      <c r="Y17" s="38"/>
      <c r="Z17" s="39"/>
    </row>
    <row r="18" spans="1:26" ht="18.75" customHeight="1">
      <c r="A18" s="27"/>
      <c r="B18" s="31"/>
      <c r="C18" s="31"/>
      <c r="D18" s="31"/>
      <c r="E18" s="31"/>
      <c r="F18" s="31"/>
      <c r="G18" s="31"/>
      <c r="H18" s="31"/>
      <c r="I18" s="31"/>
      <c r="J18" s="31"/>
      <c r="K18" s="31"/>
      <c r="L18" s="31"/>
      <c r="M18" s="31"/>
      <c r="N18" s="31"/>
      <c r="O18" s="31"/>
      <c r="P18" s="31"/>
      <c r="Q18" s="31"/>
      <c r="R18" s="31"/>
      <c r="S18" s="109"/>
      <c r="T18" s="110"/>
      <c r="U18" s="111"/>
      <c r="V18" s="109"/>
      <c r="W18" s="111"/>
      <c r="X18" s="41"/>
      <c r="Y18" s="38"/>
      <c r="Z18" s="39"/>
    </row>
    <row r="19" spans="1:26" ht="18.75" customHeight="1">
      <c r="A19" s="27"/>
      <c r="B19" s="31"/>
      <c r="C19" s="31"/>
      <c r="D19" s="31"/>
      <c r="E19" s="31"/>
      <c r="F19" s="31"/>
      <c r="G19" s="31"/>
      <c r="H19" s="31"/>
      <c r="I19" s="31"/>
      <c r="J19" s="31"/>
      <c r="K19" s="31"/>
      <c r="L19" s="31"/>
      <c r="M19" s="31"/>
      <c r="N19" s="31"/>
      <c r="O19" s="31"/>
      <c r="P19" s="31"/>
      <c r="Q19" s="31"/>
      <c r="R19" s="31"/>
      <c r="S19" s="125" t="str">
        <f>Sheet1!H13</f>
        <v>You have Low Self Awareness &amp; Mindfulness. You tend to not have as much feel for your body in the moment or when your mind wanders you have trouble bringing it back to center.</v>
      </c>
      <c r="T19" s="126"/>
      <c r="U19" s="126"/>
      <c r="V19" s="126"/>
      <c r="W19" s="126"/>
      <c r="X19" s="126"/>
      <c r="Y19" s="127"/>
      <c r="Z19" s="39"/>
    </row>
    <row r="20" spans="1:26" ht="18.75" customHeight="1">
      <c r="A20" s="27"/>
      <c r="B20" s="31"/>
      <c r="C20" s="31"/>
      <c r="D20" s="31"/>
      <c r="E20" s="31"/>
      <c r="F20" s="31"/>
      <c r="G20" s="31"/>
      <c r="H20" s="31"/>
      <c r="I20" s="31"/>
      <c r="J20" s="31"/>
      <c r="K20" s="31"/>
      <c r="L20" s="31"/>
      <c r="M20" s="31"/>
      <c r="N20" s="31"/>
      <c r="O20" s="31"/>
      <c r="P20" s="31"/>
      <c r="Q20" s="31"/>
      <c r="R20" s="31"/>
      <c r="S20" s="128"/>
      <c r="T20" s="107"/>
      <c r="U20" s="107"/>
      <c r="V20" s="107"/>
      <c r="W20" s="107"/>
      <c r="X20" s="107"/>
      <c r="Y20" s="129"/>
      <c r="Z20" s="39"/>
    </row>
    <row r="21" spans="1:26" ht="18.75" customHeight="1">
      <c r="A21" s="27"/>
      <c r="B21" s="31"/>
      <c r="C21" s="31"/>
      <c r="D21" s="31"/>
      <c r="E21" s="31"/>
      <c r="F21" s="31"/>
      <c r="G21" s="31"/>
      <c r="H21" s="31"/>
      <c r="I21" s="31"/>
      <c r="J21" s="31"/>
      <c r="K21" s="31"/>
      <c r="L21" s="31"/>
      <c r="M21" s="31"/>
      <c r="N21" s="31"/>
      <c r="O21" s="31"/>
      <c r="P21" s="31"/>
      <c r="Q21" s="31"/>
      <c r="R21" s="31"/>
      <c r="S21" s="128"/>
      <c r="T21" s="107"/>
      <c r="U21" s="107"/>
      <c r="V21" s="107"/>
      <c r="W21" s="107"/>
      <c r="X21" s="107"/>
      <c r="Y21" s="129"/>
      <c r="Z21" s="39"/>
    </row>
    <row r="22" spans="1:26" ht="18.75" customHeight="1">
      <c r="A22" s="27"/>
      <c r="B22" s="31"/>
      <c r="C22" s="31"/>
      <c r="D22" s="31"/>
      <c r="E22" s="31"/>
      <c r="F22" s="31"/>
      <c r="G22" s="31"/>
      <c r="H22" s="31"/>
      <c r="I22" s="31"/>
      <c r="J22" s="31"/>
      <c r="K22" s="31"/>
      <c r="L22" s="31"/>
      <c r="M22" s="31"/>
      <c r="N22" s="31"/>
      <c r="O22" s="31"/>
      <c r="P22" s="31"/>
      <c r="Q22" s="31"/>
      <c r="R22" s="31"/>
      <c r="S22" s="128"/>
      <c r="T22" s="107"/>
      <c r="U22" s="107"/>
      <c r="V22" s="107"/>
      <c r="W22" s="107"/>
      <c r="X22" s="107"/>
      <c r="Y22" s="129"/>
      <c r="Z22" s="39"/>
    </row>
    <row r="23" spans="1:26" ht="18.75" customHeight="1">
      <c r="A23" s="27"/>
      <c r="B23" s="31"/>
      <c r="C23" s="31"/>
      <c r="D23" s="31"/>
      <c r="E23" s="31"/>
      <c r="F23" s="31"/>
      <c r="G23" s="31"/>
      <c r="H23" s="31"/>
      <c r="I23" s="31"/>
      <c r="J23" s="31"/>
      <c r="K23" s="31"/>
      <c r="L23" s="31"/>
      <c r="M23" s="31"/>
      <c r="N23" s="31"/>
      <c r="O23" s="31"/>
      <c r="P23" s="31"/>
      <c r="Q23" s="31"/>
      <c r="R23" s="31"/>
      <c r="S23" s="128"/>
      <c r="T23" s="107"/>
      <c r="U23" s="107"/>
      <c r="V23" s="107"/>
      <c r="W23" s="107"/>
      <c r="X23" s="107"/>
      <c r="Y23" s="129"/>
      <c r="Z23" s="39"/>
    </row>
    <row r="24" spans="1:26" ht="18.75" customHeight="1">
      <c r="A24" s="27"/>
      <c r="B24" s="31"/>
      <c r="C24" s="31"/>
      <c r="D24" s="31"/>
      <c r="E24" s="31"/>
      <c r="F24" s="31"/>
      <c r="G24" s="31"/>
      <c r="H24" s="31"/>
      <c r="I24" s="31"/>
      <c r="J24" s="31"/>
      <c r="K24" s="31"/>
      <c r="L24" s="31"/>
      <c r="M24" s="31"/>
      <c r="N24" s="31"/>
      <c r="O24" s="31"/>
      <c r="P24" s="31"/>
      <c r="Q24" s="31"/>
      <c r="R24" s="31"/>
      <c r="S24" s="130"/>
      <c r="T24" s="131"/>
      <c r="U24" s="131"/>
      <c r="V24" s="131"/>
      <c r="W24" s="131"/>
      <c r="X24" s="131"/>
      <c r="Y24" s="132"/>
      <c r="Z24" s="39"/>
    </row>
    <row r="25" spans="1:26" ht="16.5" customHeight="1">
      <c r="A25" s="27"/>
      <c r="B25" s="31"/>
      <c r="C25" s="31"/>
      <c r="D25" s="31"/>
      <c r="E25" s="31"/>
      <c r="F25" s="31"/>
      <c r="G25" s="31"/>
      <c r="H25" s="31"/>
      <c r="I25" s="31"/>
      <c r="J25" s="31"/>
      <c r="K25" s="31"/>
      <c r="L25" s="31"/>
      <c r="M25" s="31"/>
      <c r="N25" s="31"/>
      <c r="O25" s="31"/>
      <c r="P25" s="31"/>
      <c r="Q25" s="31"/>
      <c r="R25" s="31"/>
      <c r="S25" s="31"/>
      <c r="T25" s="31"/>
      <c r="U25" s="31"/>
      <c r="V25" s="31"/>
      <c r="W25" s="31"/>
      <c r="X25" s="31"/>
      <c r="Y25" s="31"/>
      <c r="Z25" s="39"/>
    </row>
    <row r="26" spans="1:26" ht="18.75" customHeight="1">
      <c r="A26" s="27"/>
      <c r="B26" s="31"/>
      <c r="C26" s="31"/>
      <c r="D26" s="31"/>
      <c r="E26" s="31"/>
      <c r="F26" s="31"/>
      <c r="G26" s="31"/>
      <c r="H26" s="31"/>
      <c r="I26" s="31"/>
      <c r="J26" s="31"/>
      <c r="K26" s="31"/>
      <c r="L26" s="31"/>
      <c r="M26" s="31"/>
      <c r="N26" s="31"/>
      <c r="O26" s="31"/>
      <c r="P26" s="31"/>
      <c r="Q26" s="31"/>
      <c r="R26" s="31"/>
      <c r="S26" s="124" t="s">
        <v>46</v>
      </c>
      <c r="T26" s="104"/>
      <c r="U26" s="105"/>
      <c r="V26" s="31"/>
      <c r="W26" s="31"/>
      <c r="X26" s="31"/>
      <c r="Y26" s="31"/>
      <c r="Z26" s="39"/>
    </row>
    <row r="27" spans="1:26" ht="18.75" customHeight="1">
      <c r="A27" s="27"/>
      <c r="B27" s="31"/>
      <c r="C27" s="31"/>
      <c r="D27" s="31"/>
      <c r="E27" s="31"/>
      <c r="F27" s="31"/>
      <c r="G27" s="31"/>
      <c r="H27" s="31"/>
      <c r="I27" s="31"/>
      <c r="J27" s="31"/>
      <c r="K27" s="31"/>
      <c r="L27" s="31"/>
      <c r="M27" s="31"/>
      <c r="N27" s="31"/>
      <c r="O27" s="31"/>
      <c r="P27" s="31"/>
      <c r="Q27" s="31"/>
      <c r="R27" s="31"/>
      <c r="S27" s="109"/>
      <c r="T27" s="110"/>
      <c r="U27" s="111"/>
      <c r="V27" s="31"/>
      <c r="W27" s="31"/>
      <c r="X27" s="31"/>
      <c r="Y27" s="31"/>
      <c r="Z27" s="39"/>
    </row>
    <row r="28" spans="1:26" ht="18.75" customHeight="1">
      <c r="A28" s="27"/>
      <c r="B28" s="31"/>
      <c r="C28" s="31"/>
      <c r="D28" s="31"/>
      <c r="E28" s="31"/>
      <c r="F28" s="31"/>
      <c r="G28" s="31"/>
      <c r="H28" s="31"/>
      <c r="I28" s="31"/>
      <c r="J28" s="31"/>
      <c r="K28" s="31"/>
      <c r="L28" s="31"/>
      <c r="M28" s="31"/>
      <c r="N28" s="31"/>
      <c r="O28" s="31"/>
      <c r="P28" s="31"/>
      <c r="Q28" s="31"/>
      <c r="R28" s="31"/>
      <c r="S28" s="133" t="s">
        <v>47</v>
      </c>
      <c r="T28" s="134"/>
      <c r="U28" s="31"/>
      <c r="V28" s="42" t="str">
        <f>HYPERLINK(VLOOKUP(Mental!$S$28,Sheet1!$M$2:$V$12,10,0),"&gt;&gt; More info on these "&amp;COUNTA($S$29:$S$36)-COUNTBLANK($S$29:$S$36)&amp;" tools &lt;&lt;")</f>
        <v>&gt;&gt; More info on these 3 tools &lt;&lt;</v>
      </c>
      <c r="W28" s="31"/>
      <c r="X28" s="31"/>
      <c r="Y28" s="31"/>
      <c r="Z28" s="39"/>
    </row>
    <row r="29" spans="1:26" ht="18.75" customHeight="1">
      <c r="A29" s="27"/>
      <c r="B29" s="31"/>
      <c r="C29" s="31"/>
      <c r="D29" s="31"/>
      <c r="E29" s="31"/>
      <c r="F29" s="31"/>
      <c r="G29" s="31"/>
      <c r="H29" s="31"/>
      <c r="I29" s="31"/>
      <c r="J29" s="31"/>
      <c r="K29" s="31"/>
      <c r="L29" s="31"/>
      <c r="M29" s="31"/>
      <c r="N29" s="31"/>
      <c r="O29" s="31"/>
      <c r="P29" s="31"/>
      <c r="Q29" s="31"/>
      <c r="R29" s="34" t="str">
        <f>IF(S29="","","1.")</f>
        <v>1.</v>
      </c>
      <c r="S29" s="43" t="str">
        <f>IF(VLOOKUP($S$28,Sheet1!$M$2:$U$12,2,FALSE)=0,"",VLOOKUP($S$28,Sheet1!$M$2:$U$12,2,FALSE))</f>
        <v>Structured Music Playlist (pre-game)</v>
      </c>
      <c r="T29" s="43"/>
      <c r="U29" s="44"/>
      <c r="V29" s="44"/>
      <c r="W29" s="44"/>
      <c r="X29" s="44"/>
      <c r="Y29" s="44"/>
      <c r="Z29" s="39"/>
    </row>
    <row r="30" spans="1:26" ht="18.75" customHeight="1">
      <c r="A30" s="27"/>
      <c r="B30" s="31"/>
      <c r="C30" s="31"/>
      <c r="D30" s="31"/>
      <c r="E30" s="31"/>
      <c r="F30" s="31"/>
      <c r="G30" s="31"/>
      <c r="H30" s="31"/>
      <c r="I30" s="31"/>
      <c r="J30" s="31"/>
      <c r="K30" s="31"/>
      <c r="L30" s="31"/>
      <c r="M30" s="31"/>
      <c r="N30" s="31"/>
      <c r="O30" s="31"/>
      <c r="P30" s="31"/>
      <c r="Q30" s="31"/>
      <c r="R30" s="34" t="str">
        <f>IF(S30="","","2.")</f>
        <v>2.</v>
      </c>
      <c r="S30" s="43" t="str">
        <f>IF(VLOOKUP($S$28,Sheet1!$M$2:$U$12,3,FALSE)=0,"",VLOOKUP($S$28,Sheet1!$M$2:$U$12,3,FALSE))</f>
        <v>Structured Routines (pre-game/pre-pitch)</v>
      </c>
      <c r="T30" s="43"/>
      <c r="U30" s="44"/>
      <c r="V30" s="44"/>
      <c r="W30" s="44"/>
      <c r="X30" s="44"/>
      <c r="Y30" s="44"/>
      <c r="Z30" s="39"/>
    </row>
    <row r="31" spans="1:26" ht="18.75" customHeight="1">
      <c r="A31" s="27"/>
      <c r="B31" s="31"/>
      <c r="C31" s="31"/>
      <c r="D31" s="31"/>
      <c r="E31" s="31"/>
      <c r="F31" s="31"/>
      <c r="G31" s="31"/>
      <c r="H31" s="31"/>
      <c r="I31" s="31"/>
      <c r="J31" s="31"/>
      <c r="K31" s="31"/>
      <c r="L31" s="31"/>
      <c r="M31" s="31"/>
      <c r="N31" s="31"/>
      <c r="O31" s="31"/>
      <c r="P31" s="31"/>
      <c r="Q31" s="31"/>
      <c r="R31" s="34" t="str">
        <f>IF(S31="","","3.")</f>
        <v>3.</v>
      </c>
      <c r="S31" s="43" t="str">
        <f>IF(VLOOKUP($S$28,Sheet1!$M$2:$U$12,4,FALSE)=0,"",VLOOKUP($S$28,Sheet1!$M$2:$U$12,4,FALSE))</f>
        <v>Goal Setting / Journal (specific focus for the day)</v>
      </c>
      <c r="T31" s="43"/>
      <c r="U31" s="44"/>
      <c r="V31" s="44"/>
      <c r="W31" s="44"/>
      <c r="X31" s="44"/>
      <c r="Y31" s="44"/>
      <c r="Z31" s="39"/>
    </row>
    <row r="32" spans="1:26" ht="18.75" customHeight="1">
      <c r="A32" s="27"/>
      <c r="B32" s="31"/>
      <c r="C32" s="31"/>
      <c r="D32" s="31"/>
      <c r="E32" s="31"/>
      <c r="F32" s="31"/>
      <c r="G32" s="31"/>
      <c r="H32" s="31"/>
      <c r="I32" s="31"/>
      <c r="J32" s="31"/>
      <c r="K32" s="31"/>
      <c r="L32" s="31"/>
      <c r="M32" s="31"/>
      <c r="N32" s="31"/>
      <c r="O32" s="31"/>
      <c r="P32" s="31"/>
      <c r="Q32" s="31"/>
      <c r="R32" s="34" t="str">
        <f>IF(S32="","","4.")</f>
        <v/>
      </c>
      <c r="S32" s="43" t="str">
        <f>IF(VLOOKUP($S$28,Sheet1!$M$2:$U$12,5,FALSE)=0,"",VLOOKUP($S$28,Sheet1!$M$2:$U$12,5,FALSE))</f>
        <v/>
      </c>
      <c r="T32" s="43"/>
      <c r="U32" s="44"/>
      <c r="V32" s="44"/>
      <c r="W32" s="44"/>
      <c r="X32" s="44"/>
      <c r="Y32" s="44"/>
      <c r="Z32" s="39"/>
    </row>
    <row r="33" spans="1:26" ht="18.75" customHeight="1">
      <c r="A33" s="27"/>
      <c r="B33" s="31"/>
      <c r="C33" s="31"/>
      <c r="D33" s="31"/>
      <c r="E33" s="31"/>
      <c r="F33" s="31"/>
      <c r="G33" s="31"/>
      <c r="H33" s="31"/>
      <c r="I33" s="31"/>
      <c r="J33" s="31"/>
      <c r="K33" s="31"/>
      <c r="L33" s="31"/>
      <c r="M33" s="31"/>
      <c r="N33" s="31"/>
      <c r="O33" s="31"/>
      <c r="P33" s="31"/>
      <c r="Q33" s="31"/>
      <c r="R33" s="34" t="str">
        <f>IF(S33="","","5.")</f>
        <v/>
      </c>
      <c r="S33" s="43" t="str">
        <f>IF(VLOOKUP($S$28,Sheet1!$M$2:$U$12,6,FALSE)=0,"",VLOOKUP($S$28,Sheet1!$M$2:$U$12,6,FALSE))</f>
        <v/>
      </c>
      <c r="T33" s="43"/>
      <c r="U33" s="44"/>
      <c r="V33" s="44"/>
      <c r="W33" s="44"/>
      <c r="X33" s="44"/>
      <c r="Y33" s="44"/>
      <c r="Z33" s="39"/>
    </row>
    <row r="34" spans="1:26" ht="18.75" customHeight="1">
      <c r="A34" s="27"/>
      <c r="B34" s="31"/>
      <c r="C34" s="31"/>
      <c r="D34" s="31"/>
      <c r="E34" s="31"/>
      <c r="F34" s="31"/>
      <c r="G34" s="31"/>
      <c r="H34" s="31"/>
      <c r="I34" s="31"/>
      <c r="J34" s="31"/>
      <c r="K34" s="31"/>
      <c r="L34" s="31"/>
      <c r="M34" s="31"/>
      <c r="N34" s="31"/>
      <c r="O34" s="31"/>
      <c r="P34" s="31"/>
      <c r="Q34" s="31"/>
      <c r="R34" s="34" t="str">
        <f>IF(S34="","","6.")</f>
        <v/>
      </c>
      <c r="S34" s="43" t="str">
        <f>IF(VLOOKUP($S$28,Sheet1!$M$2:$U$12,7,FALSE)=0,"",VLOOKUP($S$28,Sheet1!$M$2:$U$12,7,FALSE))</f>
        <v/>
      </c>
      <c r="T34" s="43"/>
      <c r="U34" s="44"/>
      <c r="V34" s="44"/>
      <c r="W34" s="44"/>
      <c r="X34" s="44"/>
      <c r="Y34" s="44"/>
      <c r="Z34" s="39"/>
    </row>
    <row r="35" spans="1:26" ht="18.75" customHeight="1">
      <c r="A35" s="27"/>
      <c r="B35" s="31"/>
      <c r="C35" s="31"/>
      <c r="D35" s="31"/>
      <c r="E35" s="31"/>
      <c r="F35" s="31"/>
      <c r="G35" s="31"/>
      <c r="H35" s="31"/>
      <c r="I35" s="31"/>
      <c r="J35" s="31"/>
      <c r="K35" s="31"/>
      <c r="L35" s="31"/>
      <c r="M35" s="31"/>
      <c r="N35" s="31"/>
      <c r="O35" s="31"/>
      <c r="P35" s="31"/>
      <c r="Q35" s="31"/>
      <c r="R35" s="34" t="str">
        <f>IF(S35="","","7.")</f>
        <v/>
      </c>
      <c r="S35" s="43" t="str">
        <f>IF(VLOOKUP($S$28,Sheet1!$M$2:$U$12,8,FALSE)=0,"",VLOOKUP($S$28,Sheet1!$M$2:$U$12,8,FALSE))</f>
        <v/>
      </c>
      <c r="T35" s="43"/>
      <c r="U35" s="44"/>
      <c r="V35" s="44"/>
      <c r="W35" s="44"/>
      <c r="X35" s="44"/>
      <c r="Y35" s="44"/>
      <c r="Z35" s="39"/>
    </row>
    <row r="36" spans="1:26" ht="18.75" customHeight="1">
      <c r="A36" s="45"/>
      <c r="B36" s="31"/>
      <c r="C36" s="31"/>
      <c r="D36" s="31"/>
      <c r="E36" s="31"/>
      <c r="F36" s="31"/>
      <c r="G36" s="31"/>
      <c r="H36" s="31"/>
      <c r="I36" s="40"/>
      <c r="J36" s="31"/>
      <c r="K36" s="31"/>
      <c r="L36" s="31"/>
      <c r="M36" s="46"/>
      <c r="N36" s="31"/>
      <c r="O36" s="31"/>
      <c r="P36" s="31"/>
      <c r="Q36" s="40"/>
      <c r="R36" s="34" t="str">
        <f>IF(S36="","","8.")</f>
        <v/>
      </c>
      <c r="S36" s="43" t="str">
        <f>IF(VLOOKUP($S$28,Sheet1!$M$2:$U$12,9,FALSE)=0,"",VLOOKUP($S$28,Sheet1!$M$2:$U$12,9,FALSE))</f>
        <v/>
      </c>
      <c r="T36" s="43"/>
      <c r="U36" s="44"/>
      <c r="V36" s="44"/>
      <c r="W36" s="44"/>
      <c r="X36" s="44"/>
      <c r="Y36" s="44"/>
      <c r="Z36" s="47"/>
    </row>
    <row r="37" spans="1:26" ht="15.75" customHeight="1">
      <c r="A37" s="48"/>
      <c r="B37" s="48"/>
      <c r="C37" s="48"/>
      <c r="D37" s="48"/>
      <c r="E37" s="48"/>
      <c r="F37" s="48"/>
      <c r="G37" s="48"/>
      <c r="H37" s="48"/>
      <c r="I37" s="48"/>
      <c r="J37" s="48"/>
      <c r="K37" s="48"/>
      <c r="L37" s="48"/>
      <c r="M37" s="48"/>
      <c r="N37" s="48"/>
      <c r="O37" s="48"/>
      <c r="P37" s="48"/>
      <c r="Q37" s="31"/>
      <c r="R37" s="31"/>
      <c r="S37" s="31"/>
      <c r="T37" s="31"/>
      <c r="U37" s="31"/>
      <c r="V37" s="135" t="s">
        <v>48</v>
      </c>
      <c r="W37" s="122"/>
      <c r="X37" s="122"/>
      <c r="Y37" s="102"/>
      <c r="Z37" s="39"/>
    </row>
    <row r="38" spans="1:26" ht="15.75" customHeight="1">
      <c r="A38" s="49"/>
      <c r="B38" s="50"/>
      <c r="C38" s="50"/>
      <c r="D38" s="50"/>
      <c r="E38" s="50"/>
      <c r="F38" s="50"/>
      <c r="G38" s="50"/>
      <c r="H38" s="50"/>
      <c r="I38" s="50"/>
      <c r="J38" s="50"/>
      <c r="K38" s="50"/>
      <c r="L38" s="50"/>
      <c r="M38" s="50"/>
      <c r="N38" s="50"/>
      <c r="O38" s="50"/>
      <c r="P38" s="50"/>
      <c r="Q38" s="50"/>
      <c r="R38" s="50"/>
      <c r="S38" s="50"/>
      <c r="T38" s="50"/>
      <c r="U38" s="50"/>
      <c r="V38" s="50"/>
      <c r="W38" s="50"/>
      <c r="X38" s="50"/>
      <c r="Y38" s="50"/>
      <c r="Z38" s="51"/>
    </row>
  </sheetData>
  <mergeCells count="19">
    <mergeCell ref="B8:G9"/>
    <mergeCell ref="S8:X9"/>
    <mergeCell ref="S10:T10"/>
    <mergeCell ref="V10:W10"/>
    <mergeCell ref="X10:Y10"/>
    <mergeCell ref="S17:U18"/>
    <mergeCell ref="S19:Y24"/>
    <mergeCell ref="S26:U27"/>
    <mergeCell ref="S28:T28"/>
    <mergeCell ref="V37:Y37"/>
    <mergeCell ref="V17:W18"/>
    <mergeCell ref="U3:V4"/>
    <mergeCell ref="B4:C4"/>
    <mergeCell ref="D4:F4"/>
    <mergeCell ref="G4:O6"/>
    <mergeCell ref="B5:C5"/>
    <mergeCell ref="D5:F5"/>
    <mergeCell ref="B6:C6"/>
    <mergeCell ref="D6:F6"/>
  </mergeCells>
  <dataValidations count="1">
    <dataValidation type="list" allowBlank="1" showErrorMessage="1" sqref="S28" xr:uid="{00000000-0002-0000-0100-000000000000}">
      <formula1>"Structured,Adaptable,Amped Up,Calm,Loose,Tense,Serious,Carefree,Aggressive,Relaxed"</formula1>
    </dataValidation>
  </dataValidations>
  <printOptions horizontalCentered="1" verticalCentered="1"/>
  <pageMargins left="0" right="0" top="0.5" bottom="0.5" header="0" footer="0"/>
  <pageSetup orientation="landscape"/>
  <rowBreaks count="1" manualBreakCount="1">
    <brk id="38" man="1"/>
  </rowBreaks>
  <colBreaks count="1" manualBreakCount="1">
    <brk id="26"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998"/>
  <sheetViews>
    <sheetView workbookViewId="0"/>
  </sheetViews>
  <sheetFormatPr baseColWidth="10" defaultColWidth="11.1640625" defaultRowHeight="15" customHeight="1"/>
  <cols>
    <col min="1" max="1" width="14" customWidth="1"/>
    <col min="2" max="35" width="10.5" customWidth="1"/>
  </cols>
  <sheetData>
    <row r="1" spans="1:35" ht="15.75" customHeight="1">
      <c r="A1" s="52"/>
      <c r="B1" s="52"/>
      <c r="C1" s="52"/>
      <c r="D1" s="52"/>
      <c r="E1" s="52"/>
      <c r="F1" s="52"/>
      <c r="G1" s="52"/>
      <c r="H1" s="52" t="s">
        <v>44</v>
      </c>
      <c r="I1" s="52"/>
      <c r="J1" s="52"/>
      <c r="K1" s="52"/>
      <c r="L1" s="52"/>
      <c r="M1" s="52"/>
      <c r="N1" s="53" t="s">
        <v>46</v>
      </c>
      <c r="O1" s="52"/>
      <c r="P1" s="52"/>
      <c r="Q1" s="52"/>
      <c r="R1" s="52"/>
      <c r="S1" s="52"/>
      <c r="T1" s="52"/>
      <c r="U1" s="52"/>
      <c r="V1" s="52" t="s">
        <v>49</v>
      </c>
      <c r="W1" s="52"/>
      <c r="X1" s="52"/>
      <c r="Y1" s="52"/>
      <c r="Z1" s="52"/>
      <c r="AA1" s="52"/>
      <c r="AB1" s="52"/>
      <c r="AC1" s="52"/>
      <c r="AD1" s="52"/>
      <c r="AE1" s="52"/>
      <c r="AF1" s="52"/>
      <c r="AG1" s="52"/>
      <c r="AH1" s="52"/>
      <c r="AI1" s="52"/>
    </row>
    <row r="2" spans="1:35" ht="15.75" customHeight="1">
      <c r="A2" s="13" t="s">
        <v>50</v>
      </c>
      <c r="B2" s="13">
        <f>IF(Survey!K3=$D$17,0,IF(Survey!K3=$D$18,1,IF(Survey!K3=$D$19,2,IF(Survey!K3=$D$20,3,IF(Survey!K3=$D$21,4,2)))))</f>
        <v>2</v>
      </c>
      <c r="C2" s="13">
        <f t="shared" ref="C2:C3" si="0">B2</f>
        <v>2</v>
      </c>
      <c r="D2" s="13" t="s">
        <v>51</v>
      </c>
      <c r="E2" s="13"/>
      <c r="F2" s="13">
        <f>AVERAGE(Sheet1!C2:C5)/4</f>
        <v>0.5</v>
      </c>
      <c r="H2" s="13"/>
      <c r="M2" s="13" t="s">
        <v>51</v>
      </c>
      <c r="N2" s="13" t="s">
        <v>52</v>
      </c>
      <c r="O2" s="13" t="s">
        <v>53</v>
      </c>
      <c r="P2" s="13" t="s">
        <v>54</v>
      </c>
      <c r="Q2" s="13" t="s">
        <v>55</v>
      </c>
      <c r="R2" s="13" t="s">
        <v>56</v>
      </c>
      <c r="U2" s="13"/>
      <c r="V2" s="54" t="s">
        <v>57</v>
      </c>
    </row>
    <row r="3" spans="1:35" ht="15.75" customHeight="1">
      <c r="A3" s="13" t="s">
        <v>58</v>
      </c>
      <c r="B3" s="13">
        <f>IF(Survey!K4=$D$17,0,IF(Survey!K4=$D$18,1,IF(Survey!K4=$D$19,2,IF(Survey!K4=$D$20,3,IF(Survey!K4=$D$21,4,2)))))</f>
        <v>2</v>
      </c>
      <c r="C3" s="13">
        <f t="shared" si="0"/>
        <v>2</v>
      </c>
      <c r="D3" s="13" t="s">
        <v>59</v>
      </c>
      <c r="E3" s="13"/>
      <c r="F3" s="13">
        <f>1-F2</f>
        <v>0.5</v>
      </c>
      <c r="G3" s="13"/>
      <c r="H3" s="13" t="str">
        <f>IF(F3&lt;0.4,"You stay relaxed and focused",IF(F3&lt;0.6,"You have a balance between staying relaxed &amp; aggressive",IF(0.59&lt;F3,"You keep a hyper aggressive mentality","ERROR")))</f>
        <v>You have a balance between staying relaxed &amp; aggressive</v>
      </c>
      <c r="K3" s="13" t="str">
        <f>IF(F3&lt;0.4,"Relaxed Preference",IF(E3&lt;0.6,"-",IF(0.59&lt;E3,"Aggressive Preference","ERROR")))</f>
        <v>-</v>
      </c>
      <c r="M3" s="13" t="s">
        <v>59</v>
      </c>
      <c r="N3" s="13" t="s">
        <v>60</v>
      </c>
      <c r="O3" s="13" t="s">
        <v>61</v>
      </c>
      <c r="P3" s="13" t="s">
        <v>62</v>
      </c>
      <c r="Q3" s="13" t="s">
        <v>56</v>
      </c>
      <c r="R3" s="13"/>
      <c r="U3" s="54"/>
      <c r="V3" s="54" t="s">
        <v>57</v>
      </c>
    </row>
    <row r="4" spans="1:35" ht="15.75" customHeight="1">
      <c r="A4" s="13" t="s">
        <v>63</v>
      </c>
      <c r="B4" s="13">
        <f>IF(Survey!K5=$D$17,0,IF(Survey!K5=$D$18,1,IF(Survey!K5=$D$19,2,IF(Survey!K5=$D$20,3,IF(Survey!K5=$D$21,4,2)))))</f>
        <v>2</v>
      </c>
      <c r="C4" s="13">
        <f t="shared" ref="C4:C7" si="1">4-B4</f>
        <v>2</v>
      </c>
      <c r="D4" s="13" t="s">
        <v>64</v>
      </c>
      <c r="E4" s="13"/>
      <c r="F4" s="13">
        <f>AVERAGE(Sheet1!C6:C9)/4</f>
        <v>0.5</v>
      </c>
      <c r="M4" s="13" t="s">
        <v>64</v>
      </c>
      <c r="N4" s="13" t="s">
        <v>60</v>
      </c>
      <c r="O4" s="13" t="s">
        <v>61</v>
      </c>
      <c r="P4" s="13" t="s">
        <v>53</v>
      </c>
      <c r="Q4" s="13" t="s">
        <v>65</v>
      </c>
      <c r="R4" s="13" t="s">
        <v>66</v>
      </c>
      <c r="S4" s="13" t="s">
        <v>67</v>
      </c>
      <c r="T4" s="13" t="s">
        <v>68</v>
      </c>
      <c r="U4" s="54"/>
      <c r="V4" s="54" t="s">
        <v>69</v>
      </c>
    </row>
    <row r="5" spans="1:35" ht="15.75" customHeight="1">
      <c r="A5" s="13" t="s">
        <v>70</v>
      </c>
      <c r="B5" s="13">
        <f>IF(Survey!K6=$D$17,0,IF(Survey!K6=$D$18,1,IF(Survey!K6=$D$19,2,IF(Survey!K6=$D$20,3,IF(Survey!K6=$D$21,4,2)))))</f>
        <v>2</v>
      </c>
      <c r="C5" s="13">
        <f t="shared" si="1"/>
        <v>2</v>
      </c>
      <c r="D5" s="13" t="s">
        <v>71</v>
      </c>
      <c r="E5" s="13"/>
      <c r="F5" s="13">
        <f>1-F4</f>
        <v>0.5</v>
      </c>
      <c r="G5" s="13"/>
      <c r="H5" s="13" t="str">
        <f>IF(F5&lt;0.4,"You remember to stay carefree and have fun",IF(F5&lt;0.6,"You keep a balance between being carefree &amp; serious",IF(0.59&lt;F5,"You stay locked in and serious","ERROR")))</f>
        <v>You keep a balance between being carefree &amp; serious</v>
      </c>
      <c r="K5" s="13" t="str">
        <f>IF(F5&lt;0.4,"Carefree Preference",IF(E5&lt;0.6,"-",IF(0.59&lt;E5,"Serious Preference","ERROR")))</f>
        <v>-</v>
      </c>
      <c r="M5" s="13" t="s">
        <v>71</v>
      </c>
      <c r="N5" s="13" t="s">
        <v>60</v>
      </c>
      <c r="O5" s="13" t="s">
        <v>72</v>
      </c>
      <c r="P5" s="13" t="s">
        <v>73</v>
      </c>
      <c r="Q5" s="13" t="s">
        <v>62</v>
      </c>
      <c r="R5" s="13" t="s">
        <v>56</v>
      </c>
      <c r="S5" s="13" t="s">
        <v>74</v>
      </c>
      <c r="U5" s="54"/>
      <c r="V5" s="54" t="s">
        <v>69</v>
      </c>
    </row>
    <row r="6" spans="1:35" ht="15.75" customHeight="1">
      <c r="A6" s="13" t="s">
        <v>75</v>
      </c>
      <c r="B6" s="13">
        <f>IF(Survey!K7=$D$17,0,IF(Survey!K7=$D$18,1,IF(Survey!K7=$D$19,2,IF(Survey!K7=$D$20,3,IF(Survey!K7=$D$21,4,2)))))</f>
        <v>2</v>
      </c>
      <c r="C6" s="13">
        <f t="shared" si="1"/>
        <v>2</v>
      </c>
      <c r="D6" s="52" t="s">
        <v>76</v>
      </c>
      <c r="E6" s="13"/>
      <c r="F6" s="13">
        <f>AVERAGE(Sheet1!C10:C13)/4</f>
        <v>0.5</v>
      </c>
      <c r="M6" s="52" t="s">
        <v>76</v>
      </c>
      <c r="N6" s="13" t="s">
        <v>60</v>
      </c>
      <c r="O6" s="13" t="s">
        <v>61</v>
      </c>
      <c r="P6" s="13" t="s">
        <v>77</v>
      </c>
      <c r="Q6" s="13" t="s">
        <v>78</v>
      </c>
      <c r="U6" s="54"/>
      <c r="V6" s="54" t="s">
        <v>79</v>
      </c>
    </row>
    <row r="7" spans="1:35" ht="15.75" customHeight="1">
      <c r="A7" s="13" t="s">
        <v>80</v>
      </c>
      <c r="B7" s="13">
        <f>IF(Survey!K8=$D$17,0,IF(Survey!K8=$D$18,1,IF(Survey!K8=$D$19,2,IF(Survey!K8=$D$20,3,IF(Survey!K8=$D$21,4,2)))))</f>
        <v>2</v>
      </c>
      <c r="C7" s="13">
        <f t="shared" si="1"/>
        <v>2</v>
      </c>
      <c r="D7" s="52" t="s">
        <v>81</v>
      </c>
      <c r="E7" s="13"/>
      <c r="F7" s="13">
        <f>1-F6</f>
        <v>0.5</v>
      </c>
      <c r="G7" s="13"/>
      <c r="H7" s="13" t="str">
        <f>IF(F7&lt;0.4,"Your body feels tense &amp; powerful",IF(F7&lt;0.6,"You have an even balance of tension &amp; looseness",IF(0.59&lt;F7,"Your mechanics stay loose &amp; whippy","ERROR")))</f>
        <v>You have an even balance of tension &amp; looseness</v>
      </c>
      <c r="K7" s="13" t="str">
        <f>IF(F7&lt;0.4,"Tense Preference",IF(E7&lt;0.6,"-",IF(0.59&lt;E7,"Loose Preference","ERROR")))</f>
        <v>-</v>
      </c>
      <c r="M7" s="52" t="s">
        <v>81</v>
      </c>
      <c r="N7" s="13" t="s">
        <v>52</v>
      </c>
      <c r="O7" s="13" t="s">
        <v>82</v>
      </c>
      <c r="P7" s="13" t="s">
        <v>83</v>
      </c>
      <c r="Q7" s="13" t="s">
        <v>84</v>
      </c>
      <c r="R7" s="13" t="s">
        <v>85</v>
      </c>
      <c r="U7" s="54"/>
      <c r="V7" s="54" t="s">
        <v>79</v>
      </c>
    </row>
    <row r="8" spans="1:35" ht="15.75" customHeight="1">
      <c r="A8" s="13" t="s">
        <v>86</v>
      </c>
      <c r="B8" s="13">
        <f>IF(Survey!K9=$D$17,0,IF(Survey!K9=$D$18,1,IF(Survey!K9=$D$19,2,IF(Survey!K9=$D$20,3,IF(Survey!K9=$D$21,4,2)))))</f>
        <v>2</v>
      </c>
      <c r="C8" s="13">
        <f t="shared" ref="C8:C11" si="2">B8</f>
        <v>2</v>
      </c>
      <c r="D8" s="52" t="s">
        <v>87</v>
      </c>
      <c r="E8" s="13"/>
      <c r="F8" s="13">
        <f>AVERAGE(Sheet1!C14:C17)/4</f>
        <v>0.5</v>
      </c>
      <c r="M8" s="52" t="s">
        <v>87</v>
      </c>
      <c r="N8" s="13" t="s">
        <v>82</v>
      </c>
      <c r="O8" s="13" t="s">
        <v>88</v>
      </c>
      <c r="P8" s="13" t="s">
        <v>52</v>
      </c>
      <c r="Q8" s="13" t="s">
        <v>89</v>
      </c>
      <c r="R8" s="13" t="s">
        <v>90</v>
      </c>
      <c r="S8" s="13" t="s">
        <v>83</v>
      </c>
      <c r="U8" s="54"/>
      <c r="V8" s="54" t="s">
        <v>91</v>
      </c>
    </row>
    <row r="9" spans="1:35" ht="15.75" customHeight="1">
      <c r="A9" s="13" t="s">
        <v>92</v>
      </c>
      <c r="B9" s="13">
        <f>IF(Survey!K10=$D$17,0,IF(Survey!K10=$D$18,1,IF(Survey!K10=$D$19,2,IF(Survey!K10=$D$20,3,IF(Survey!K10=$D$21,4,2)))))</f>
        <v>2</v>
      </c>
      <c r="C9" s="13">
        <f t="shared" si="2"/>
        <v>2</v>
      </c>
      <c r="D9" s="52" t="s">
        <v>93</v>
      </c>
      <c r="E9" s="13"/>
      <c r="F9" s="13">
        <f>1-F8</f>
        <v>0.5</v>
      </c>
      <c r="G9" s="13"/>
      <c r="H9" s="13" t="str">
        <f>IF(F9&lt;0.4,"You stay calm &amp; avoid excess adrenaline",IF(F9&lt;0.6,"You have a little adrenaline, but not too much",IF(0.59&lt;F9,"You have a lot of adrenaline","ERROR")))</f>
        <v>You have a little adrenaline, but not too much</v>
      </c>
      <c r="K9" s="13" t="str">
        <f>IF(F9&lt;0.4,"Calm Preference",IF(E9&lt;0.6,"-",IF(0.59&lt;E9,"Amped Up Preference","ERROR")))</f>
        <v>-</v>
      </c>
      <c r="M9" s="52" t="s">
        <v>93</v>
      </c>
      <c r="N9" s="13" t="s">
        <v>77</v>
      </c>
      <c r="O9" s="13" t="s">
        <v>61</v>
      </c>
      <c r="P9" s="13" t="s">
        <v>94</v>
      </c>
      <c r="Q9" s="13" t="s">
        <v>60</v>
      </c>
      <c r="R9" s="13" t="s">
        <v>56</v>
      </c>
      <c r="S9" s="13" t="s">
        <v>95</v>
      </c>
      <c r="U9" s="54"/>
      <c r="V9" s="54" t="s">
        <v>91</v>
      </c>
    </row>
    <row r="10" spans="1:35" ht="15.75" customHeight="1">
      <c r="A10" s="13" t="s">
        <v>96</v>
      </c>
      <c r="B10" s="13">
        <f>IF(Survey!K11=$D$17,0,IF(Survey!K11=$D$18,1,IF(Survey!K11=$D$19,2,IF(Survey!K11=$D$20,3,IF(Survey!K11=$D$21,4,2)))))</f>
        <v>2</v>
      </c>
      <c r="C10" s="13">
        <f t="shared" si="2"/>
        <v>2</v>
      </c>
      <c r="D10" s="52" t="s">
        <v>97</v>
      </c>
      <c r="E10" s="13"/>
      <c r="F10" s="13">
        <f>AVERAGE(Sheet1!C18:C21)/4</f>
        <v>0.5</v>
      </c>
      <c r="M10" s="52" t="s">
        <v>97</v>
      </c>
      <c r="N10" s="13" t="s">
        <v>68</v>
      </c>
      <c r="O10" s="13" t="s">
        <v>98</v>
      </c>
      <c r="P10" s="13" t="s">
        <v>61</v>
      </c>
      <c r="U10" s="54"/>
      <c r="V10" s="54" t="s">
        <v>99</v>
      </c>
    </row>
    <row r="11" spans="1:35" ht="15.75" customHeight="1">
      <c r="A11" s="13" t="s">
        <v>100</v>
      </c>
      <c r="B11" s="13">
        <f>IF(Survey!K12=$D$17,0,IF(Survey!K12=$D$18,1,IF(Survey!K12=$D$19,2,IF(Survey!K12=$D$20,3,IF(Survey!K12=$D$21,4,2)))))</f>
        <v>2</v>
      </c>
      <c r="C11" s="13">
        <f t="shared" si="2"/>
        <v>2</v>
      </c>
      <c r="D11" s="52" t="s">
        <v>47</v>
      </c>
      <c r="E11" s="13"/>
      <c r="F11" s="13">
        <f>1-F10</f>
        <v>0.5</v>
      </c>
      <c r="G11" s="13"/>
      <c r="H11" s="13" t="str">
        <f>IF(F11&lt;0.4,"You just go with the flow, without overthinking the plan",IF(F11&lt;0.6,"You have a plan but you can adapt if need be",IF(0.59&lt;F11,"You have a gameplan you can control","ERROR")))</f>
        <v>You have a plan but you can adapt if need be</v>
      </c>
      <c r="K11" s="13" t="str">
        <f>IF(F11&lt;0.4,"Adaptable Preference",IF(E11&lt;0.6,"-",IF(0.59&lt;E11,"Structured Preference","ERROR")))</f>
        <v>-</v>
      </c>
      <c r="M11" s="52" t="s">
        <v>47</v>
      </c>
      <c r="N11" s="13" t="s">
        <v>101</v>
      </c>
      <c r="O11" s="13" t="s">
        <v>102</v>
      </c>
      <c r="P11" s="13" t="s">
        <v>103</v>
      </c>
      <c r="U11" s="54"/>
      <c r="V11" s="54" t="s">
        <v>99</v>
      </c>
    </row>
    <row r="12" spans="1:35" ht="15.75" customHeight="1">
      <c r="A12" s="13" t="s">
        <v>104</v>
      </c>
      <c r="B12" s="13">
        <f>IF(Survey!K13=$D$17,0,IF(Survey!K13=$D$18,1,IF(Survey!K13=$D$19,2,IF(Survey!K13=$D$20,3,IF(Survey!K13=$D$21,4,2)))))</f>
        <v>2</v>
      </c>
      <c r="C12" s="13">
        <f t="shared" ref="C12:C13" si="3">4-B12</f>
        <v>2</v>
      </c>
      <c r="D12" s="52" t="s">
        <v>105</v>
      </c>
      <c r="E12" s="13"/>
      <c r="F12" s="13">
        <f>Sheet1!C34/40</f>
        <v>0</v>
      </c>
      <c r="H12" s="13"/>
      <c r="M12" s="52" t="s">
        <v>106</v>
      </c>
      <c r="U12" s="54"/>
      <c r="V12" s="54"/>
    </row>
    <row r="13" spans="1:35" ht="15.75" customHeight="1">
      <c r="A13" s="13" t="s">
        <v>107</v>
      </c>
      <c r="B13" s="13">
        <f>IF(Survey!K14=$D$17,0,IF(Survey!K14=$D$18,1,IF(Survey!K14=$D$19,2,IF(Survey!K14=$D$20,3,IF(Survey!K14=$D$21,4,2)))))</f>
        <v>2</v>
      </c>
      <c r="C13" s="13">
        <f t="shared" si="3"/>
        <v>2</v>
      </c>
      <c r="H13" s="13" t="str">
        <f>IF(Sheet1!C34&lt;16,"You have Low Self Awareness &amp; Mindfulness. You tend to not have as much feel for your body in the moment or when your mind wanders you have trouble bringing it back to center.",IF(Sheet1!C34&lt;25,"You have Moderate Self Awareness &amp; Mindfulness. You have some awareness of what your body is doing or when your mind wanders you can sometimes bring it back to center.",IF(24&lt;Sheet1!C34,"You have high self awareness &amp; mindfulness. You are very in tune with your body or when your mind wanders you can easily refocus.","ERROR")))</f>
        <v>You have Low Self Awareness &amp; Mindfulness. You tend to not have as much feel for your body in the moment or when your mind wanders you have trouble bringing it back to center.</v>
      </c>
    </row>
    <row r="14" spans="1:35" ht="15.75" customHeight="1">
      <c r="A14" s="13" t="s">
        <v>108</v>
      </c>
      <c r="B14" s="13">
        <f>IF(Survey!K15=$D$17,0,IF(Survey!K15=$D$18,1,IF(Survey!K15=$D$19,2,IF(Survey!K15=$D$20,3,IF(Survey!K15=$D$21,4,2)))))</f>
        <v>2</v>
      </c>
      <c r="C14" s="13">
        <f t="shared" ref="C14:C15" si="4">B14</f>
        <v>2</v>
      </c>
    </row>
    <row r="15" spans="1:35" ht="15.75" customHeight="1">
      <c r="A15" s="13" t="s">
        <v>109</v>
      </c>
      <c r="B15" s="13">
        <f>IF(Survey!K16=$D$17,0,IF(Survey!K16=$D$18,1,IF(Survey!K16=$D$19,2,IF(Survey!K16=$D$20,3,IF(Survey!K16=$D$21,4,2)))))</f>
        <v>2</v>
      </c>
      <c r="C15" s="13">
        <f t="shared" si="4"/>
        <v>2</v>
      </c>
    </row>
    <row r="16" spans="1:35" ht="15.75" customHeight="1">
      <c r="A16" s="13" t="s">
        <v>110</v>
      </c>
      <c r="B16" s="13">
        <f>IF(Survey!K17=$D$17,0,IF(Survey!K17=$D$18,1,IF(Survey!K17=$D$19,2,IF(Survey!K17=$D$20,3,IF(Survey!K17=$D$21,4,2)))))</f>
        <v>2</v>
      </c>
      <c r="C16" s="13">
        <f t="shared" ref="C16:C17" si="5">4-B16</f>
        <v>2</v>
      </c>
    </row>
    <row r="17" spans="1:4" ht="15.75" customHeight="1">
      <c r="A17" s="13" t="s">
        <v>111</v>
      </c>
      <c r="B17" s="13">
        <f>IF(Survey!K18=$D$17,0,IF(Survey!K18=$D$18,1,IF(Survey!K18=$D$19,2,IF(Survey!K18=$D$20,3,IF(Survey!K18=$D$21,4,2)))))</f>
        <v>2</v>
      </c>
      <c r="C17" s="13">
        <f t="shared" si="5"/>
        <v>2</v>
      </c>
      <c r="D17" s="13" t="s">
        <v>112</v>
      </c>
    </row>
    <row r="18" spans="1:4" ht="15.75" customHeight="1">
      <c r="A18" s="13" t="s">
        <v>113</v>
      </c>
      <c r="B18" s="13">
        <f>IF(Survey!K19=$D$17,0,IF(Survey!K19=$D$18,1,IF(Survey!K19=$D$19,2,IF(Survey!K19=$D$20,3,IF(Survey!K19=$D$21,4,2)))))</f>
        <v>2</v>
      </c>
      <c r="C18" s="13">
        <f t="shared" ref="C18:C19" si="6">B18</f>
        <v>2</v>
      </c>
      <c r="D18" s="13" t="s">
        <v>114</v>
      </c>
    </row>
    <row r="19" spans="1:4" ht="15.75" customHeight="1">
      <c r="A19" s="13" t="s">
        <v>115</v>
      </c>
      <c r="B19" s="13">
        <f>IF(Survey!K20=$D$17,0,IF(Survey!K20=$D$18,1,IF(Survey!K20=$D$19,2,IF(Survey!K20=$D$20,3,IF(Survey!K20=$D$21,4,2)))))</f>
        <v>2</v>
      </c>
      <c r="C19" s="13">
        <f t="shared" si="6"/>
        <v>2</v>
      </c>
      <c r="D19" s="13" t="s">
        <v>116</v>
      </c>
    </row>
    <row r="20" spans="1:4" ht="15.75" customHeight="1">
      <c r="A20" s="13" t="s">
        <v>117</v>
      </c>
      <c r="B20" s="13">
        <f>IF(Survey!K21=$D$17,0,IF(Survey!K21=$D$18,1,IF(Survey!K21=$D$19,2,IF(Survey!K21=$D$20,3,IF(Survey!K21=$D$21,4,2)))))</f>
        <v>2</v>
      </c>
      <c r="C20" s="13">
        <f t="shared" ref="C20:C21" si="7">4-B20</f>
        <v>2</v>
      </c>
      <c r="D20" s="13" t="s">
        <v>118</v>
      </c>
    </row>
    <row r="21" spans="1:4" ht="15.75" customHeight="1">
      <c r="A21" s="13" t="s">
        <v>119</v>
      </c>
      <c r="B21" s="13">
        <f>IF(Survey!K22=$D$17,0,IF(Survey!K22=$D$18,1,IF(Survey!K22=$D$19,2,IF(Survey!K22=$D$20,3,IF(Survey!K22=$D$21,4,2)))))</f>
        <v>2</v>
      </c>
      <c r="C21" s="13">
        <f t="shared" si="7"/>
        <v>2</v>
      </c>
      <c r="D21" s="13" t="s">
        <v>120</v>
      </c>
    </row>
    <row r="22" spans="1:4" ht="15.75" customHeight="1"/>
    <row r="23" spans="1:4" ht="15.75" customHeight="1"/>
    <row r="24" spans="1:4" ht="15.75" customHeight="1"/>
    <row r="25" spans="1:4" ht="15.75" customHeight="1">
      <c r="A25" s="13" t="s">
        <v>121</v>
      </c>
      <c r="B25" s="13">
        <f>Survey!G15</f>
        <v>0</v>
      </c>
      <c r="C25" s="13" t="b">
        <f t="shared" ref="C25:C32" si="8">IF(B25="Never",5,IF(B25="Rarely",4,IF(B25="Sometimes",3,IF(B25="Frequently",2,IF(B25="Always",1)))))</f>
        <v>0</v>
      </c>
    </row>
    <row r="26" spans="1:4" ht="15.75" customHeight="1">
      <c r="A26" s="13" t="s">
        <v>122</v>
      </c>
      <c r="B26" s="13">
        <f>Survey!G16</f>
        <v>0</v>
      </c>
      <c r="C26" s="13" t="b">
        <f t="shared" si="8"/>
        <v>0</v>
      </c>
    </row>
    <row r="27" spans="1:4" ht="15.75" customHeight="1">
      <c r="A27" s="13" t="s">
        <v>123</v>
      </c>
      <c r="B27" s="13">
        <f>Survey!G17</f>
        <v>0</v>
      </c>
      <c r="C27" s="13" t="b">
        <f t="shared" si="8"/>
        <v>0</v>
      </c>
    </row>
    <row r="28" spans="1:4" ht="15.75" customHeight="1">
      <c r="A28" s="13" t="s">
        <v>124</v>
      </c>
      <c r="B28" s="13">
        <f>Survey!G18</f>
        <v>0</v>
      </c>
      <c r="C28" s="13" t="b">
        <f t="shared" si="8"/>
        <v>0</v>
      </c>
    </row>
    <row r="29" spans="1:4" ht="15.75" customHeight="1">
      <c r="A29" s="13" t="s">
        <v>125</v>
      </c>
      <c r="B29" s="13">
        <f>Survey!G19</f>
        <v>0</v>
      </c>
      <c r="C29" s="13" t="b">
        <f t="shared" si="8"/>
        <v>0</v>
      </c>
    </row>
    <row r="30" spans="1:4" ht="15.75" customHeight="1">
      <c r="A30" s="13" t="s">
        <v>126</v>
      </c>
      <c r="B30" s="13">
        <f>Survey!G20</f>
        <v>0</v>
      </c>
      <c r="C30" s="13" t="b">
        <f t="shared" si="8"/>
        <v>0</v>
      </c>
    </row>
    <row r="31" spans="1:4" ht="15.75" customHeight="1">
      <c r="A31" s="13" t="s">
        <v>127</v>
      </c>
      <c r="B31" s="13">
        <f>Survey!G21</f>
        <v>0</v>
      </c>
      <c r="C31" s="13" t="b">
        <f t="shared" si="8"/>
        <v>0</v>
      </c>
    </row>
    <row r="32" spans="1:4" ht="15.75" customHeight="1">
      <c r="A32" s="13" t="s">
        <v>128</v>
      </c>
      <c r="B32" s="13">
        <f>Survey!G22</f>
        <v>0</v>
      </c>
      <c r="C32" s="13" t="b">
        <f t="shared" si="8"/>
        <v>0</v>
      </c>
    </row>
    <row r="33" spans="2:3" ht="15.75" customHeight="1"/>
    <row r="34" spans="2:3" ht="15.75" customHeight="1">
      <c r="B34" s="13" t="s">
        <v>129</v>
      </c>
      <c r="C34" s="55">
        <f>SUM(C25:C32)</f>
        <v>0</v>
      </c>
    </row>
    <row r="35" spans="2:3" ht="15.75" customHeight="1"/>
    <row r="36" spans="2:3" ht="15.75" customHeight="1"/>
    <row r="37" spans="2:3" ht="15.75" customHeight="1"/>
    <row r="38" spans="2:3" ht="15.75" customHeight="1"/>
    <row r="39" spans="2:3" ht="15.75" customHeight="1"/>
    <row r="40" spans="2:3" ht="15.75" customHeight="1"/>
    <row r="41" spans="2:3" ht="15.75" customHeight="1"/>
    <row r="42" spans="2:3" ht="15.75" customHeight="1"/>
    <row r="43" spans="2:3" ht="15.75" customHeight="1"/>
    <row r="44" spans="2:3" ht="15.75" customHeight="1"/>
    <row r="45" spans="2:3" ht="15.75" customHeight="1"/>
    <row r="46" spans="2:3" ht="15.75" customHeight="1"/>
    <row r="47" spans="2:3" ht="15.75" customHeight="1"/>
    <row r="48" spans="2: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6923C"/>
  </sheetPr>
  <dimension ref="A1:AC1000"/>
  <sheetViews>
    <sheetView workbookViewId="0"/>
  </sheetViews>
  <sheetFormatPr baseColWidth="10" defaultColWidth="11.1640625" defaultRowHeight="15" customHeight="1"/>
  <cols>
    <col min="1" max="1" width="2.6640625" customWidth="1"/>
    <col min="2" max="2" width="3.5" customWidth="1"/>
    <col min="3" max="9" width="20.1640625" customWidth="1"/>
    <col min="10" max="10" width="2.5" customWidth="1"/>
    <col min="11" max="11" width="1.1640625" customWidth="1"/>
    <col min="12" max="12" width="6.33203125" customWidth="1"/>
    <col min="13" max="13" width="2.6640625" customWidth="1"/>
    <col min="14" max="14" width="4" customWidth="1"/>
    <col min="15" max="15" width="3.1640625" customWidth="1"/>
    <col min="16" max="16" width="5.1640625" customWidth="1"/>
    <col min="17" max="17" width="2.33203125" customWidth="1"/>
    <col min="18" max="18" width="4.83203125" customWidth="1"/>
    <col min="19" max="19" width="2.6640625" customWidth="1"/>
    <col min="20" max="20" width="4.83203125" customWidth="1"/>
    <col min="21" max="21" width="1.1640625" customWidth="1"/>
    <col min="22" max="22" width="14.6640625" customWidth="1"/>
    <col min="23" max="23" width="2.6640625" customWidth="1"/>
    <col min="24" max="24" width="4.83203125" customWidth="1"/>
    <col min="25" max="25" width="2.6640625" customWidth="1"/>
    <col min="26" max="26" width="4.83203125" customWidth="1"/>
    <col min="27" max="27" width="2.6640625" customWidth="1"/>
    <col min="28" max="28" width="4.83203125" customWidth="1"/>
    <col min="29" max="29" width="2.6640625" customWidth="1"/>
  </cols>
  <sheetData>
    <row r="1" spans="1:10" ht="39" customHeight="1">
      <c r="A1" s="2"/>
      <c r="B1" s="2"/>
      <c r="C1" s="143" t="s">
        <v>130</v>
      </c>
      <c r="D1" s="102"/>
      <c r="E1" s="144" t="str">
        <f>Survey!C8&amp;" "&amp;Survey!C9</f>
        <v xml:space="preserve"> </v>
      </c>
      <c r="F1" s="122"/>
      <c r="G1" s="102"/>
      <c r="H1" s="2"/>
      <c r="I1" s="56" t="s">
        <v>131</v>
      </c>
      <c r="J1" s="2"/>
    </row>
    <row r="2" spans="1:10" ht="30" customHeight="1">
      <c r="A2" s="2"/>
      <c r="B2" s="2"/>
      <c r="C2" s="57" t="s">
        <v>132</v>
      </c>
      <c r="D2" s="57" t="s">
        <v>133</v>
      </c>
      <c r="E2" s="57" t="s">
        <v>134</v>
      </c>
      <c r="F2" s="57" t="s">
        <v>135</v>
      </c>
      <c r="G2" s="57" t="s">
        <v>136</v>
      </c>
      <c r="H2" s="57" t="s">
        <v>137</v>
      </c>
      <c r="I2" s="57" t="s">
        <v>138</v>
      </c>
      <c r="J2" s="2"/>
    </row>
    <row r="3" spans="1:10" ht="33.75" customHeight="1">
      <c r="A3" s="145" t="s">
        <v>139</v>
      </c>
      <c r="B3" s="58" t="s">
        <v>140</v>
      </c>
      <c r="C3" s="59" t="s">
        <v>141</v>
      </c>
      <c r="D3" s="60" t="s">
        <v>142</v>
      </c>
      <c r="E3" s="60" t="s">
        <v>143</v>
      </c>
      <c r="F3" s="60" t="s">
        <v>144</v>
      </c>
      <c r="G3" s="60" t="s">
        <v>145</v>
      </c>
      <c r="H3" s="60" t="s">
        <v>146</v>
      </c>
      <c r="I3" s="61" t="s">
        <v>147</v>
      </c>
      <c r="J3" s="2"/>
    </row>
    <row r="4" spans="1:10" ht="33.75" customHeight="1">
      <c r="A4" s="146"/>
      <c r="B4" s="58" t="s">
        <v>148</v>
      </c>
      <c r="C4" s="62" t="s">
        <v>149</v>
      </c>
      <c r="D4" s="63" t="s">
        <v>149</v>
      </c>
      <c r="E4" s="63" t="s">
        <v>149</v>
      </c>
      <c r="F4" s="63" t="s">
        <v>150</v>
      </c>
      <c r="G4" s="63" t="s">
        <v>150</v>
      </c>
      <c r="H4" s="63" t="s">
        <v>150</v>
      </c>
      <c r="I4" s="64" t="s">
        <v>151</v>
      </c>
      <c r="J4" s="2"/>
    </row>
    <row r="5" spans="1:10" ht="42.75" customHeight="1">
      <c r="A5" s="147"/>
      <c r="B5" s="58" t="s">
        <v>152</v>
      </c>
      <c r="C5" s="65" t="s">
        <v>153</v>
      </c>
      <c r="D5" s="66"/>
      <c r="E5" s="66"/>
      <c r="F5" s="66"/>
      <c r="G5" s="66"/>
      <c r="H5" s="66"/>
      <c r="I5" s="67"/>
      <c r="J5" s="2"/>
    </row>
    <row r="6" spans="1:10" ht="18.75" customHeight="1">
      <c r="A6" s="2"/>
      <c r="B6" s="2"/>
      <c r="C6" s="57" t="s">
        <v>154</v>
      </c>
      <c r="D6" s="57" t="s">
        <v>155</v>
      </c>
      <c r="E6" s="57" t="s">
        <v>156</v>
      </c>
      <c r="F6" s="57" t="s">
        <v>157</v>
      </c>
      <c r="G6" s="57" t="s">
        <v>158</v>
      </c>
      <c r="H6" s="57" t="s">
        <v>159</v>
      </c>
      <c r="I6" s="57" t="s">
        <v>160</v>
      </c>
      <c r="J6" s="2"/>
    </row>
    <row r="7" spans="1:10" ht="33.75" customHeight="1">
      <c r="A7" s="145" t="s">
        <v>161</v>
      </c>
      <c r="B7" s="58" t="s">
        <v>140</v>
      </c>
      <c r="C7" s="59" t="s">
        <v>162</v>
      </c>
      <c r="D7" s="60" t="s">
        <v>163</v>
      </c>
      <c r="E7" s="60" t="s">
        <v>164</v>
      </c>
      <c r="F7" s="60" t="s">
        <v>165</v>
      </c>
      <c r="G7" s="60" t="s">
        <v>166</v>
      </c>
      <c r="H7" s="60" t="s">
        <v>167</v>
      </c>
      <c r="I7" s="68" t="s">
        <v>168</v>
      </c>
      <c r="J7" s="2"/>
    </row>
    <row r="8" spans="1:10" ht="33.75" customHeight="1">
      <c r="A8" s="146"/>
      <c r="B8" s="58" t="s">
        <v>148</v>
      </c>
      <c r="C8" s="69" t="s">
        <v>151</v>
      </c>
      <c r="D8" s="63" t="s">
        <v>151</v>
      </c>
      <c r="E8" s="63" t="s">
        <v>151</v>
      </c>
      <c r="F8" s="63" t="s">
        <v>169</v>
      </c>
      <c r="G8" s="63" t="s">
        <v>169</v>
      </c>
      <c r="H8" s="63" t="s">
        <v>169</v>
      </c>
      <c r="I8" s="64" t="s">
        <v>169</v>
      </c>
      <c r="J8" s="2"/>
    </row>
    <row r="9" spans="1:10" ht="42.75" customHeight="1">
      <c r="A9" s="147"/>
      <c r="B9" s="58" t="s">
        <v>152</v>
      </c>
      <c r="C9" s="70"/>
      <c r="D9" s="66"/>
      <c r="E9" s="66"/>
      <c r="F9" s="66"/>
      <c r="G9" s="66"/>
      <c r="H9" s="66"/>
      <c r="I9" s="67"/>
      <c r="J9" s="2"/>
    </row>
    <row r="10" spans="1:10" ht="18.75" customHeight="1">
      <c r="A10" s="2"/>
      <c r="B10" s="2"/>
      <c r="C10" s="2"/>
      <c r="D10" s="2"/>
      <c r="E10" s="2"/>
      <c r="F10" s="2"/>
      <c r="G10" s="2"/>
      <c r="H10" s="2"/>
      <c r="I10" s="2"/>
      <c r="J10" s="2"/>
    </row>
    <row r="11" spans="1:10" ht="33.75" customHeight="1">
      <c r="A11" s="2"/>
      <c r="B11" s="2"/>
      <c r="C11" s="2"/>
      <c r="D11" s="2"/>
      <c r="E11" s="2"/>
      <c r="F11" s="2"/>
      <c r="G11" s="2"/>
      <c r="H11" s="2"/>
      <c r="I11" s="2"/>
      <c r="J11" s="2"/>
    </row>
    <row r="12" spans="1:10" ht="33.75" customHeight="1">
      <c r="A12" s="2"/>
      <c r="B12" s="2"/>
      <c r="C12" s="2"/>
      <c r="D12" s="2"/>
      <c r="E12" s="2"/>
      <c r="F12" s="2"/>
      <c r="G12" s="2"/>
      <c r="H12" s="2"/>
      <c r="I12" s="2"/>
      <c r="J12" s="2"/>
    </row>
    <row r="13" spans="1:10" ht="42.75" customHeight="1">
      <c r="A13" s="2"/>
      <c r="B13" s="2"/>
      <c r="C13" s="2"/>
      <c r="D13" s="2"/>
      <c r="E13" s="2"/>
      <c r="F13" s="2"/>
      <c r="G13" s="2"/>
      <c r="H13" s="2"/>
      <c r="I13" s="2"/>
      <c r="J13" s="2"/>
    </row>
    <row r="14" spans="1:10" ht="18.75" customHeight="1">
      <c r="A14" s="2"/>
      <c r="B14" s="2"/>
      <c r="C14" s="2"/>
      <c r="D14" s="2"/>
      <c r="E14" s="2"/>
      <c r="F14" s="2"/>
      <c r="G14" s="2"/>
      <c r="H14" s="2"/>
      <c r="I14" s="2"/>
      <c r="J14" s="2"/>
    </row>
    <row r="15" spans="1:10" ht="33.75" customHeight="1">
      <c r="A15" s="2"/>
      <c r="B15" s="2"/>
      <c r="C15" s="2"/>
      <c r="D15" s="2"/>
      <c r="E15" s="2"/>
      <c r="F15" s="2"/>
      <c r="G15" s="2"/>
      <c r="H15" s="2"/>
      <c r="I15" s="2"/>
      <c r="J15" s="2"/>
    </row>
    <row r="16" spans="1:10" ht="33.75" customHeight="1">
      <c r="A16" s="2"/>
      <c r="B16" s="2"/>
      <c r="C16" s="2"/>
      <c r="D16" s="2"/>
      <c r="E16" s="2"/>
      <c r="F16" s="2"/>
      <c r="G16" s="2"/>
      <c r="H16" s="2"/>
      <c r="I16" s="2"/>
      <c r="J16" s="2"/>
    </row>
    <row r="17" spans="1:29" ht="42.75" customHeight="1">
      <c r="A17" s="2"/>
      <c r="B17" s="2"/>
      <c r="C17" s="2"/>
      <c r="D17" s="2"/>
      <c r="E17" s="2"/>
      <c r="F17" s="2"/>
      <c r="G17" s="2"/>
      <c r="H17" s="2"/>
      <c r="I17" s="2"/>
      <c r="J17" s="2"/>
    </row>
    <row r="18" spans="1:29" ht="18" customHeight="1">
      <c r="A18" s="2"/>
      <c r="B18" s="2"/>
      <c r="C18" s="2"/>
      <c r="D18" s="2"/>
      <c r="E18" s="2"/>
      <c r="F18" s="2"/>
      <c r="G18" s="2"/>
      <c r="H18" s="2"/>
      <c r="I18" s="2"/>
      <c r="J18" s="2"/>
      <c r="K18" s="13"/>
      <c r="L18" s="13"/>
      <c r="M18" s="13"/>
      <c r="N18" s="13"/>
      <c r="O18" s="13"/>
      <c r="P18" s="13"/>
      <c r="Q18" s="13"/>
      <c r="R18" s="13"/>
      <c r="S18" s="13"/>
      <c r="T18" s="13"/>
      <c r="U18" s="13"/>
      <c r="V18" s="13"/>
      <c r="W18" s="13"/>
      <c r="X18" s="13"/>
      <c r="Y18" s="13"/>
      <c r="Z18" s="13"/>
      <c r="AA18" s="13"/>
      <c r="AB18" s="13"/>
      <c r="AC18" s="13"/>
    </row>
    <row r="19" spans="1:29" ht="24" customHeight="1">
      <c r="A19" s="2"/>
      <c r="B19" s="2"/>
      <c r="C19" s="148" t="s">
        <v>170</v>
      </c>
      <c r="D19" s="105"/>
      <c r="E19" s="149" t="s">
        <v>171</v>
      </c>
      <c r="F19" s="122"/>
      <c r="G19" s="102"/>
      <c r="H19" s="141" t="s">
        <v>48</v>
      </c>
      <c r="I19" s="102"/>
      <c r="J19" s="2"/>
      <c r="K19" s="13"/>
      <c r="L19" s="13"/>
      <c r="M19" s="13"/>
      <c r="N19" s="13"/>
      <c r="O19" s="13"/>
      <c r="P19" s="13"/>
      <c r="Q19" s="13"/>
      <c r="R19" s="13"/>
      <c r="S19" s="13"/>
      <c r="T19" s="13"/>
      <c r="U19" s="13"/>
      <c r="V19" s="13"/>
      <c r="W19" s="13"/>
      <c r="X19" s="13"/>
      <c r="Y19" s="13"/>
      <c r="Z19" s="13"/>
      <c r="AA19" s="13"/>
      <c r="AB19" s="13"/>
      <c r="AC19" s="13"/>
    </row>
    <row r="20" spans="1:29" ht="24" customHeight="1">
      <c r="A20" s="2"/>
      <c r="B20" s="2"/>
      <c r="C20" s="109"/>
      <c r="D20" s="111"/>
      <c r="E20" s="142"/>
      <c r="F20" s="122"/>
      <c r="G20" s="102"/>
      <c r="H20" s="71"/>
      <c r="I20" s="71"/>
      <c r="J20" s="2"/>
      <c r="K20" s="13"/>
      <c r="L20" s="13"/>
      <c r="M20" s="13"/>
      <c r="N20" s="13"/>
      <c r="O20" s="13"/>
      <c r="P20" s="13"/>
      <c r="Q20" s="13"/>
      <c r="R20" s="13"/>
      <c r="S20" s="13"/>
      <c r="T20" s="13"/>
      <c r="U20" s="13"/>
      <c r="V20" s="13"/>
      <c r="W20" s="13"/>
      <c r="X20" s="13"/>
      <c r="Y20" s="13"/>
      <c r="Z20" s="13"/>
      <c r="AA20" s="13"/>
      <c r="AB20" s="13"/>
      <c r="AC20" s="13"/>
    </row>
    <row r="21" spans="1:29" ht="18"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row>
    <row r="22" spans="1:29" ht="18"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29" ht="18"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row>
    <row r="24" spans="1:29" ht="18"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row>
    <row r="25" spans="1:29" ht="18"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row>
    <row r="26" spans="1:29" ht="18"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row>
    <row r="27" spans="1:29" ht="18"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row>
    <row r="28" spans="1:29" ht="18"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row>
    <row r="29" spans="1:29" ht="13.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row>
    <row r="30" spans="1:29" ht="13.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row>
    <row r="31" spans="1:29" ht="13.5" customHeight="1">
      <c r="A31" s="13"/>
      <c r="B31" s="13"/>
      <c r="C31" s="52"/>
      <c r="D31" s="72"/>
      <c r="E31" s="72"/>
      <c r="F31" s="72"/>
      <c r="G31" s="13"/>
      <c r="H31" s="13"/>
      <c r="I31" s="13"/>
      <c r="J31" s="13"/>
      <c r="K31" s="13"/>
      <c r="L31" s="13"/>
      <c r="M31" s="13"/>
      <c r="N31" s="13"/>
      <c r="O31" s="13"/>
      <c r="P31" s="13"/>
      <c r="Q31" s="13"/>
      <c r="R31" s="13"/>
      <c r="S31" s="13"/>
      <c r="T31" s="13"/>
      <c r="U31" s="13"/>
      <c r="V31" s="13"/>
      <c r="W31" s="13"/>
      <c r="X31" s="13"/>
      <c r="Y31" s="13"/>
      <c r="Z31" s="13"/>
      <c r="AA31" s="13"/>
      <c r="AB31" s="13"/>
      <c r="AC31" s="13"/>
    </row>
    <row r="32" spans="1:29" ht="13.5" customHeight="1">
      <c r="A32" s="13"/>
      <c r="B32" s="13"/>
      <c r="C32" s="73"/>
      <c r="D32" s="52"/>
      <c r="E32" s="52"/>
      <c r="F32" s="52"/>
      <c r="G32" s="13"/>
      <c r="H32" s="13"/>
      <c r="I32" s="13"/>
      <c r="J32" s="13"/>
      <c r="K32" s="13"/>
      <c r="L32" s="13"/>
      <c r="M32" s="13"/>
      <c r="N32" s="13"/>
      <c r="O32" s="13"/>
      <c r="P32" s="13"/>
      <c r="Q32" s="13"/>
      <c r="R32" s="13"/>
      <c r="S32" s="13"/>
      <c r="T32" s="13"/>
      <c r="U32" s="13"/>
      <c r="V32" s="13"/>
      <c r="W32" s="13"/>
      <c r="X32" s="13"/>
      <c r="Y32" s="13"/>
      <c r="Z32" s="13"/>
      <c r="AA32" s="13"/>
      <c r="AB32" s="13"/>
      <c r="AC32" s="13"/>
    </row>
    <row r="33" spans="1:29" ht="13.5" customHeight="1">
      <c r="A33" s="13"/>
      <c r="B33" s="13"/>
      <c r="C33" s="52"/>
      <c r="D33" s="52"/>
      <c r="E33" s="52"/>
      <c r="F33" s="52"/>
      <c r="G33" s="13"/>
      <c r="H33" s="13"/>
      <c r="I33" s="13"/>
      <c r="J33" s="13"/>
      <c r="K33" s="13"/>
      <c r="L33" s="13"/>
      <c r="M33" s="13"/>
      <c r="N33" s="13"/>
      <c r="O33" s="13"/>
      <c r="P33" s="13"/>
      <c r="Q33" s="13"/>
      <c r="R33" s="13"/>
      <c r="S33" s="13"/>
      <c r="T33" s="13"/>
      <c r="U33" s="13"/>
      <c r="V33" s="13"/>
      <c r="W33" s="13"/>
      <c r="X33" s="13"/>
      <c r="Y33" s="13"/>
      <c r="Z33" s="13"/>
      <c r="AA33" s="13"/>
      <c r="AB33" s="13"/>
      <c r="AC33" s="13"/>
    </row>
    <row r="34" spans="1:29" ht="13.5" customHeight="1">
      <c r="A34" s="13"/>
      <c r="B34" s="13"/>
      <c r="C34" s="52"/>
      <c r="D34" s="52"/>
      <c r="E34" s="52"/>
      <c r="F34" s="52"/>
      <c r="G34" s="13"/>
      <c r="H34" s="13"/>
      <c r="I34" s="13"/>
      <c r="J34" s="13"/>
      <c r="K34" s="13"/>
      <c r="L34" s="13"/>
      <c r="M34" s="13"/>
      <c r="N34" s="13"/>
      <c r="O34" s="13"/>
      <c r="P34" s="13"/>
      <c r="Q34" s="13"/>
      <c r="R34" s="13"/>
      <c r="S34" s="13"/>
      <c r="T34" s="13"/>
      <c r="U34" s="13"/>
      <c r="V34" s="13"/>
      <c r="W34" s="13"/>
      <c r="X34" s="13"/>
      <c r="Y34" s="13"/>
      <c r="Z34" s="13"/>
      <c r="AA34" s="13"/>
      <c r="AB34" s="13"/>
      <c r="AC34" s="13"/>
    </row>
    <row r="35" spans="1:29" ht="13.5" customHeight="1">
      <c r="A35" s="13"/>
      <c r="B35" s="13"/>
      <c r="C35" s="52"/>
      <c r="D35" s="73"/>
      <c r="E35" s="52"/>
      <c r="F35" s="52"/>
      <c r="G35" s="13"/>
      <c r="H35" s="13"/>
      <c r="I35" s="13"/>
      <c r="J35" s="13"/>
      <c r="K35" s="13"/>
      <c r="L35" s="13"/>
      <c r="M35" s="13"/>
      <c r="N35" s="13"/>
      <c r="O35" s="13"/>
      <c r="P35" s="13"/>
      <c r="Q35" s="13"/>
      <c r="R35" s="13"/>
      <c r="S35" s="13"/>
      <c r="T35" s="13"/>
      <c r="U35" s="13"/>
      <c r="V35" s="13"/>
      <c r="W35" s="13"/>
      <c r="X35" s="13"/>
      <c r="Y35" s="13"/>
      <c r="Z35" s="13"/>
      <c r="AA35" s="13"/>
      <c r="AB35" s="13"/>
      <c r="AC35" s="13"/>
    </row>
    <row r="36" spans="1:29" ht="13.5" customHeight="1">
      <c r="A36" s="13"/>
      <c r="B36" s="13"/>
      <c r="C36" s="52"/>
      <c r="D36" s="73"/>
      <c r="E36" s="52"/>
      <c r="F36" s="52"/>
      <c r="G36" s="13"/>
      <c r="H36" s="13"/>
      <c r="I36" s="13"/>
      <c r="J36" s="13"/>
      <c r="K36" s="13"/>
      <c r="L36" s="13"/>
      <c r="M36" s="13"/>
      <c r="N36" s="13"/>
      <c r="O36" s="13"/>
      <c r="P36" s="13"/>
      <c r="Q36" s="13"/>
      <c r="R36" s="13"/>
      <c r="S36" s="13"/>
      <c r="T36" s="13"/>
      <c r="U36" s="13"/>
      <c r="V36" s="13"/>
      <c r="W36" s="13"/>
      <c r="X36" s="13"/>
      <c r="Y36" s="13"/>
      <c r="Z36" s="13"/>
      <c r="AA36" s="13"/>
      <c r="AB36" s="13"/>
      <c r="AC36" s="13"/>
    </row>
    <row r="37" spans="1:29" ht="13.5" customHeight="1">
      <c r="A37" s="13"/>
      <c r="B37" s="13"/>
      <c r="C37" s="52"/>
      <c r="D37" s="52"/>
      <c r="E37" s="52"/>
      <c r="F37" s="52"/>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3.5" customHeight="1">
      <c r="A38" s="13"/>
      <c r="B38" s="13"/>
      <c r="C38" s="52"/>
      <c r="D38" s="52"/>
      <c r="E38" s="52"/>
      <c r="F38" s="52"/>
      <c r="G38" s="13"/>
      <c r="H38" s="13"/>
      <c r="I38" s="13"/>
      <c r="J38" s="13"/>
      <c r="K38" s="13"/>
      <c r="L38" s="13"/>
      <c r="M38" s="13"/>
      <c r="N38" s="13"/>
      <c r="O38" s="13"/>
      <c r="P38" s="13"/>
      <c r="Q38" s="13"/>
      <c r="R38" s="13"/>
      <c r="S38" s="13"/>
      <c r="T38" s="13"/>
      <c r="U38" s="13"/>
      <c r="V38" s="13"/>
      <c r="W38" s="13"/>
      <c r="X38" s="13"/>
      <c r="Y38" s="13"/>
      <c r="Z38" s="13"/>
      <c r="AA38" s="13"/>
      <c r="AB38" s="13"/>
      <c r="AC38" s="13"/>
    </row>
    <row r="39" spans="1:29" ht="13.5" customHeight="1">
      <c r="A39" s="13"/>
      <c r="B39" s="13"/>
      <c r="C39" s="52"/>
      <c r="D39" s="52"/>
      <c r="E39" s="52"/>
      <c r="F39" s="52"/>
      <c r="G39" s="13"/>
      <c r="H39" s="13"/>
      <c r="I39" s="13"/>
      <c r="J39" s="13"/>
      <c r="K39" s="13"/>
      <c r="L39" s="13"/>
      <c r="M39" s="13"/>
      <c r="N39" s="13"/>
      <c r="O39" s="13"/>
      <c r="P39" s="13"/>
      <c r="Q39" s="13"/>
      <c r="R39" s="13"/>
      <c r="S39" s="13"/>
      <c r="T39" s="13"/>
      <c r="U39" s="13"/>
      <c r="V39" s="13"/>
      <c r="W39" s="13"/>
      <c r="X39" s="13"/>
      <c r="Y39" s="13"/>
      <c r="Z39" s="13"/>
      <c r="AA39" s="13"/>
      <c r="AB39" s="13"/>
      <c r="AC39" s="13"/>
    </row>
    <row r="40" spans="1:29" ht="13.5" customHeight="1">
      <c r="A40" s="13"/>
      <c r="B40" s="13"/>
      <c r="C40" s="52"/>
      <c r="D40" s="72"/>
      <c r="E40" s="53"/>
      <c r="F40" s="53"/>
      <c r="G40" s="13"/>
      <c r="H40" s="13"/>
      <c r="I40" s="13"/>
      <c r="J40" s="13"/>
      <c r="K40" s="13"/>
      <c r="L40" s="13"/>
      <c r="M40" s="13"/>
      <c r="N40" s="13"/>
      <c r="O40" s="13"/>
      <c r="P40" s="13"/>
      <c r="Q40" s="13"/>
      <c r="R40" s="13"/>
      <c r="S40" s="13"/>
      <c r="T40" s="13"/>
      <c r="U40" s="13"/>
      <c r="V40" s="13"/>
      <c r="W40" s="13"/>
      <c r="X40" s="13"/>
      <c r="Y40" s="13"/>
      <c r="Z40" s="13"/>
      <c r="AA40" s="13"/>
      <c r="AB40" s="13"/>
      <c r="AC40" s="13"/>
    </row>
    <row r="41" spans="1:29" ht="13.5" customHeight="1">
      <c r="A41" s="13"/>
      <c r="B41" s="13"/>
      <c r="C41" s="52"/>
      <c r="D41" s="52"/>
      <c r="E41" s="73"/>
      <c r="F41" s="52"/>
      <c r="G41" s="13"/>
      <c r="H41" s="13"/>
      <c r="I41" s="13"/>
      <c r="J41" s="13"/>
      <c r="K41" s="13"/>
      <c r="L41" s="13"/>
      <c r="M41" s="13"/>
      <c r="N41" s="13"/>
      <c r="O41" s="13"/>
      <c r="P41" s="13"/>
      <c r="Q41" s="13"/>
      <c r="R41" s="13"/>
      <c r="S41" s="13"/>
      <c r="T41" s="13"/>
      <c r="U41" s="13"/>
      <c r="V41" s="13"/>
      <c r="W41" s="13"/>
      <c r="X41" s="13"/>
      <c r="Y41" s="13"/>
      <c r="Z41" s="13"/>
      <c r="AA41" s="13"/>
      <c r="AB41" s="13"/>
      <c r="AC41" s="13"/>
    </row>
    <row r="42" spans="1:29" ht="13.5" customHeight="1">
      <c r="A42" s="13"/>
      <c r="B42" s="13"/>
      <c r="C42" s="52"/>
      <c r="D42" s="52"/>
      <c r="E42" s="52"/>
      <c r="F42" s="52"/>
      <c r="G42" s="13"/>
      <c r="H42" s="13"/>
      <c r="I42" s="13"/>
      <c r="J42" s="13"/>
      <c r="K42" s="13"/>
      <c r="L42" s="13"/>
      <c r="M42" s="13"/>
      <c r="N42" s="13"/>
      <c r="O42" s="13"/>
      <c r="P42" s="13"/>
      <c r="Q42" s="13"/>
      <c r="R42" s="13"/>
      <c r="S42" s="13"/>
      <c r="T42" s="13"/>
      <c r="U42" s="13"/>
      <c r="V42" s="13"/>
      <c r="W42" s="13"/>
      <c r="X42" s="13"/>
      <c r="Y42" s="13"/>
      <c r="Z42" s="13"/>
      <c r="AA42" s="13"/>
      <c r="AB42" s="13"/>
      <c r="AC42" s="13"/>
    </row>
    <row r="43" spans="1:29" ht="13.5" customHeight="1">
      <c r="A43" s="13"/>
      <c r="B43" s="13"/>
      <c r="C43" s="52"/>
      <c r="D43" s="52"/>
      <c r="E43" s="73"/>
      <c r="F43" s="52"/>
      <c r="G43" s="13"/>
      <c r="H43" s="13"/>
      <c r="I43" s="13"/>
      <c r="J43" s="13"/>
      <c r="K43" s="13"/>
      <c r="L43" s="13"/>
      <c r="M43" s="13"/>
      <c r="N43" s="13"/>
      <c r="O43" s="13"/>
      <c r="P43" s="13"/>
      <c r="Q43" s="13"/>
      <c r="R43" s="13"/>
      <c r="S43" s="13"/>
      <c r="T43" s="13"/>
      <c r="U43" s="13"/>
      <c r="V43" s="13"/>
      <c r="W43" s="13"/>
      <c r="X43" s="13"/>
      <c r="Y43" s="13"/>
      <c r="Z43" s="13"/>
      <c r="AA43" s="13"/>
      <c r="AB43" s="13"/>
      <c r="AC43" s="13"/>
    </row>
    <row r="44" spans="1:29" ht="13.5" customHeight="1">
      <c r="A44" s="13"/>
      <c r="B44" s="13"/>
      <c r="C44" s="52"/>
      <c r="D44" s="52"/>
      <c r="E44" s="73"/>
      <c r="F44" s="73"/>
      <c r="G44" s="13"/>
      <c r="H44" s="13"/>
      <c r="I44" s="13"/>
      <c r="J44" s="13"/>
      <c r="K44" s="13"/>
      <c r="L44" s="13"/>
      <c r="M44" s="13"/>
      <c r="N44" s="13"/>
      <c r="O44" s="13"/>
      <c r="P44" s="13"/>
      <c r="Q44" s="13"/>
      <c r="R44" s="13"/>
      <c r="S44" s="13"/>
      <c r="T44" s="13"/>
      <c r="U44" s="13"/>
      <c r="V44" s="13"/>
      <c r="W44" s="13"/>
      <c r="X44" s="13"/>
      <c r="Y44" s="13"/>
      <c r="Z44" s="13"/>
      <c r="AA44" s="13"/>
      <c r="AB44" s="13"/>
      <c r="AC44" s="13"/>
    </row>
    <row r="45" spans="1:29" ht="13.5" customHeight="1">
      <c r="A45" s="13"/>
      <c r="B45" s="13"/>
      <c r="C45" s="52"/>
      <c r="D45" s="52"/>
      <c r="E45" s="73"/>
      <c r="F45" s="52"/>
      <c r="G45" s="13"/>
      <c r="H45" s="13"/>
      <c r="I45" s="13"/>
      <c r="J45" s="13"/>
      <c r="K45" s="13"/>
      <c r="L45" s="13"/>
      <c r="M45" s="13"/>
      <c r="N45" s="13"/>
      <c r="O45" s="13"/>
      <c r="P45" s="13"/>
      <c r="Q45" s="13"/>
      <c r="R45" s="13"/>
      <c r="S45" s="13"/>
      <c r="T45" s="13"/>
      <c r="U45" s="13"/>
      <c r="V45" s="13"/>
      <c r="W45" s="13"/>
      <c r="X45" s="13"/>
      <c r="Y45" s="13"/>
      <c r="Z45" s="13"/>
      <c r="AA45" s="13"/>
      <c r="AB45" s="13"/>
      <c r="AC45" s="13"/>
    </row>
    <row r="46" spans="1:29" ht="13.5" customHeight="1">
      <c r="A46" s="13"/>
      <c r="B46" s="13"/>
      <c r="C46" s="52"/>
      <c r="D46" s="52"/>
      <c r="E46" s="52"/>
      <c r="F46" s="52"/>
      <c r="G46" s="13"/>
      <c r="H46" s="13"/>
      <c r="I46" s="13"/>
      <c r="J46" s="13"/>
      <c r="K46" s="13"/>
      <c r="L46" s="13"/>
      <c r="M46" s="13"/>
      <c r="N46" s="13"/>
      <c r="O46" s="13"/>
      <c r="P46" s="13"/>
      <c r="Q46" s="13"/>
      <c r="R46" s="13"/>
      <c r="S46" s="13"/>
      <c r="T46" s="13"/>
      <c r="U46" s="13"/>
      <c r="V46" s="13"/>
      <c r="W46" s="13"/>
      <c r="X46" s="13"/>
      <c r="Y46" s="13"/>
      <c r="Z46" s="13"/>
      <c r="AA46" s="13"/>
      <c r="AB46" s="13"/>
      <c r="AC46" s="13"/>
    </row>
    <row r="47" spans="1:29" ht="13.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row>
    <row r="48" spans="1:29" ht="13.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row>
    <row r="49" spans="1:29" ht="13.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row>
    <row r="50" spans="1:29" ht="13.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row>
    <row r="51" spans="1:29" ht="12.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row>
    <row r="52" spans="1:29" ht="12.75" customHeight="1">
      <c r="A52" s="13"/>
      <c r="B52" s="13"/>
      <c r="C52" s="52"/>
      <c r="D52" s="52"/>
      <c r="E52" s="52"/>
      <c r="F52" s="52"/>
      <c r="G52" s="52"/>
      <c r="H52" s="52"/>
      <c r="I52" s="13"/>
      <c r="J52" s="13"/>
      <c r="K52" s="13"/>
      <c r="L52" s="13"/>
      <c r="M52" s="13"/>
      <c r="N52" s="13"/>
      <c r="O52" s="13"/>
      <c r="P52" s="13"/>
      <c r="Q52" s="13"/>
      <c r="R52" s="13"/>
      <c r="S52" s="13"/>
      <c r="T52" s="13"/>
      <c r="U52" s="13"/>
      <c r="V52" s="13"/>
      <c r="W52" s="13"/>
      <c r="X52" s="13"/>
      <c r="Y52" s="13"/>
      <c r="Z52" s="13"/>
      <c r="AA52" s="13"/>
      <c r="AB52" s="13"/>
      <c r="AC52" s="13"/>
    </row>
    <row r="53" spans="1:29" ht="12.75" customHeight="1">
      <c r="A53" s="13"/>
      <c r="B53" s="13"/>
      <c r="C53" s="52"/>
      <c r="D53" s="52"/>
      <c r="E53" s="52"/>
      <c r="F53" s="52"/>
      <c r="G53" s="53"/>
      <c r="H53" s="52"/>
      <c r="I53" s="13"/>
      <c r="J53" s="13"/>
      <c r="K53" s="13"/>
      <c r="L53" s="13"/>
      <c r="M53" s="13"/>
      <c r="N53" s="13"/>
      <c r="O53" s="13"/>
      <c r="P53" s="13"/>
      <c r="Q53" s="13"/>
      <c r="R53" s="13"/>
      <c r="S53" s="13"/>
      <c r="T53" s="13"/>
      <c r="U53" s="13"/>
      <c r="V53" s="13"/>
      <c r="W53" s="13"/>
      <c r="X53" s="13"/>
      <c r="Y53" s="13"/>
      <c r="Z53" s="13"/>
      <c r="AA53" s="13"/>
      <c r="AB53" s="13"/>
      <c r="AC53" s="13"/>
    </row>
    <row r="54" spans="1:29" ht="12.75" customHeight="1">
      <c r="A54" s="13"/>
      <c r="B54" s="13"/>
      <c r="C54" s="52"/>
      <c r="D54" s="52"/>
      <c r="E54" s="52"/>
      <c r="F54" s="73"/>
      <c r="G54" s="52"/>
      <c r="H54" s="52"/>
      <c r="I54" s="13"/>
      <c r="J54" s="13"/>
      <c r="K54" s="13"/>
      <c r="L54" s="13"/>
      <c r="M54" s="13"/>
      <c r="N54" s="13"/>
      <c r="O54" s="13"/>
      <c r="P54" s="13"/>
      <c r="Q54" s="13"/>
      <c r="R54" s="13"/>
      <c r="S54" s="13"/>
      <c r="T54" s="13"/>
      <c r="U54" s="13"/>
      <c r="V54" s="13"/>
      <c r="W54" s="13"/>
      <c r="X54" s="13"/>
      <c r="Y54" s="13"/>
      <c r="Z54" s="13"/>
      <c r="AA54" s="13"/>
      <c r="AB54" s="13"/>
      <c r="AC54" s="13"/>
    </row>
    <row r="55" spans="1:29" ht="12.75" customHeight="1">
      <c r="A55" s="13"/>
      <c r="B55" s="13"/>
      <c r="C55" s="52"/>
      <c r="D55" s="52"/>
      <c r="E55" s="52"/>
      <c r="F55" s="73"/>
      <c r="G55" s="52"/>
      <c r="H55" s="52"/>
      <c r="I55" s="13"/>
      <c r="J55" s="13"/>
      <c r="K55" s="13"/>
      <c r="L55" s="13"/>
      <c r="M55" s="13"/>
      <c r="N55" s="13"/>
      <c r="O55" s="13"/>
      <c r="P55" s="13"/>
      <c r="Q55" s="13"/>
      <c r="R55" s="13"/>
      <c r="S55" s="13"/>
      <c r="T55" s="13"/>
      <c r="U55" s="13"/>
      <c r="V55" s="13"/>
      <c r="W55" s="13"/>
      <c r="X55" s="13"/>
      <c r="Y55" s="13"/>
      <c r="Z55" s="13"/>
      <c r="AA55" s="13"/>
      <c r="AB55" s="13"/>
      <c r="AC55" s="13"/>
    </row>
    <row r="56" spans="1:29" ht="12.75" customHeight="1">
      <c r="A56" s="13"/>
      <c r="B56" s="13"/>
      <c r="C56" s="52"/>
      <c r="D56" s="52"/>
      <c r="E56" s="73"/>
      <c r="F56" s="73"/>
      <c r="G56" s="52"/>
      <c r="H56" s="52"/>
      <c r="I56" s="13"/>
      <c r="J56" s="13"/>
      <c r="K56" s="13"/>
      <c r="L56" s="13"/>
      <c r="M56" s="13"/>
      <c r="N56" s="13"/>
      <c r="O56" s="13"/>
      <c r="P56" s="13"/>
      <c r="Q56" s="13"/>
      <c r="R56" s="13"/>
      <c r="S56" s="13"/>
      <c r="T56" s="13"/>
      <c r="U56" s="13"/>
      <c r="V56" s="13"/>
      <c r="W56" s="13"/>
      <c r="X56" s="13"/>
      <c r="Y56" s="13"/>
      <c r="Z56" s="13"/>
      <c r="AA56" s="13"/>
      <c r="AB56" s="13"/>
      <c r="AC56" s="13"/>
    </row>
    <row r="57" spans="1:29" ht="12.75" customHeight="1">
      <c r="A57" s="13"/>
      <c r="B57" s="13"/>
      <c r="C57" s="52"/>
      <c r="D57" s="52"/>
      <c r="E57" s="73"/>
      <c r="F57" s="73"/>
      <c r="G57" s="52"/>
      <c r="H57" s="52"/>
      <c r="I57" s="13"/>
      <c r="J57" s="13"/>
      <c r="K57" s="13"/>
      <c r="L57" s="13"/>
      <c r="M57" s="13"/>
      <c r="N57" s="13"/>
      <c r="O57" s="13"/>
      <c r="P57" s="13"/>
      <c r="Q57" s="13"/>
      <c r="R57" s="13"/>
      <c r="S57" s="13"/>
      <c r="T57" s="13"/>
      <c r="U57" s="13"/>
      <c r="V57" s="13"/>
      <c r="W57" s="13"/>
      <c r="X57" s="13"/>
      <c r="Y57" s="13"/>
      <c r="Z57" s="13"/>
      <c r="AA57" s="13"/>
      <c r="AB57" s="13"/>
      <c r="AC57" s="13"/>
    </row>
    <row r="58" spans="1:29" ht="12.75" customHeight="1">
      <c r="A58" s="13"/>
      <c r="B58" s="13"/>
      <c r="C58" s="52"/>
      <c r="D58" s="52"/>
      <c r="E58" s="52"/>
      <c r="F58" s="52"/>
      <c r="G58" s="52"/>
      <c r="H58" s="52"/>
      <c r="I58" s="13"/>
      <c r="J58" s="13"/>
      <c r="K58" s="13"/>
      <c r="L58" s="13"/>
      <c r="M58" s="13"/>
      <c r="N58" s="13"/>
      <c r="O58" s="13"/>
      <c r="P58" s="13"/>
      <c r="Q58" s="13"/>
      <c r="R58" s="13"/>
      <c r="S58" s="13"/>
      <c r="T58" s="13"/>
      <c r="U58" s="13"/>
      <c r="V58" s="13"/>
      <c r="W58" s="13"/>
      <c r="X58" s="13"/>
      <c r="Y58" s="13"/>
      <c r="Z58" s="13"/>
      <c r="AA58" s="13"/>
      <c r="AB58" s="13"/>
      <c r="AC58" s="13"/>
    </row>
    <row r="59" spans="1:29" ht="12.75" customHeight="1">
      <c r="A59" s="13"/>
      <c r="B59" s="13"/>
      <c r="C59" s="52"/>
      <c r="D59" s="52"/>
      <c r="E59" s="52"/>
      <c r="F59" s="52"/>
      <c r="G59" s="52"/>
      <c r="H59" s="52"/>
      <c r="I59" s="13"/>
      <c r="J59" s="13"/>
      <c r="K59" s="13"/>
      <c r="L59" s="13"/>
      <c r="M59" s="13"/>
      <c r="N59" s="13"/>
      <c r="O59" s="13"/>
      <c r="P59" s="13"/>
      <c r="Q59" s="13"/>
      <c r="R59" s="13"/>
      <c r="S59" s="13"/>
      <c r="T59" s="13"/>
      <c r="U59" s="13"/>
      <c r="V59" s="13"/>
      <c r="W59" s="13"/>
      <c r="X59" s="13"/>
      <c r="Y59" s="13"/>
      <c r="Z59" s="13"/>
      <c r="AA59" s="13"/>
      <c r="AB59" s="13"/>
      <c r="AC59" s="13"/>
    </row>
    <row r="60" spans="1:29" ht="12.75" customHeight="1">
      <c r="A60" s="13"/>
      <c r="B60" s="13"/>
      <c r="C60" s="52"/>
      <c r="D60" s="52"/>
      <c r="E60" s="53"/>
      <c r="F60" s="52"/>
      <c r="G60" s="52"/>
      <c r="H60" s="52"/>
      <c r="I60" s="13"/>
      <c r="J60" s="13"/>
      <c r="K60" s="13"/>
      <c r="L60" s="13"/>
      <c r="M60" s="13"/>
      <c r="N60" s="13"/>
      <c r="O60" s="13"/>
      <c r="P60" s="13"/>
      <c r="Q60" s="13"/>
      <c r="R60" s="13"/>
      <c r="S60" s="13"/>
      <c r="T60" s="13"/>
      <c r="U60" s="13"/>
      <c r="V60" s="13"/>
      <c r="W60" s="13"/>
      <c r="X60" s="13"/>
      <c r="Y60" s="13"/>
      <c r="Z60" s="13"/>
      <c r="AA60" s="13"/>
      <c r="AB60" s="13"/>
      <c r="AC60" s="13"/>
    </row>
    <row r="61" spans="1:29" ht="12.75" customHeight="1">
      <c r="A61" s="13"/>
      <c r="B61" s="13"/>
      <c r="C61" s="52"/>
      <c r="D61" s="52"/>
      <c r="E61" s="74"/>
      <c r="F61" s="52"/>
      <c r="G61" s="52"/>
      <c r="H61" s="52"/>
      <c r="I61" s="13"/>
      <c r="J61" s="13"/>
      <c r="K61" s="13"/>
      <c r="L61" s="13"/>
      <c r="M61" s="13"/>
      <c r="N61" s="13"/>
      <c r="O61" s="13"/>
      <c r="P61" s="13"/>
      <c r="Q61" s="13"/>
      <c r="R61" s="13"/>
      <c r="S61" s="13"/>
      <c r="T61" s="13"/>
      <c r="U61" s="13"/>
      <c r="V61" s="13"/>
      <c r="W61" s="13"/>
      <c r="X61" s="13"/>
      <c r="Y61" s="13"/>
      <c r="Z61" s="13"/>
      <c r="AA61" s="13"/>
      <c r="AB61" s="13"/>
      <c r="AC61" s="13"/>
    </row>
    <row r="62" spans="1:29" ht="12.75" customHeight="1">
      <c r="A62" s="13"/>
      <c r="B62" s="13"/>
      <c r="C62" s="52"/>
      <c r="D62" s="52"/>
      <c r="E62" s="73"/>
      <c r="F62" s="52"/>
      <c r="G62" s="52"/>
      <c r="H62" s="52"/>
      <c r="I62" s="13"/>
      <c r="J62" s="13"/>
      <c r="K62" s="13"/>
      <c r="L62" s="13"/>
      <c r="M62" s="13"/>
      <c r="N62" s="13"/>
      <c r="O62" s="13"/>
      <c r="P62" s="13"/>
      <c r="Q62" s="13"/>
      <c r="R62" s="13"/>
      <c r="S62" s="13"/>
      <c r="T62" s="13"/>
      <c r="U62" s="13"/>
      <c r="V62" s="13"/>
      <c r="W62" s="13"/>
      <c r="X62" s="13"/>
      <c r="Y62" s="13"/>
      <c r="Z62" s="13"/>
      <c r="AA62" s="13"/>
      <c r="AB62" s="13"/>
      <c r="AC62" s="13"/>
    </row>
    <row r="63" spans="1:29" ht="12.75" customHeight="1">
      <c r="A63" s="13"/>
      <c r="B63" s="13"/>
      <c r="C63" s="52"/>
      <c r="D63" s="52"/>
      <c r="E63" s="73"/>
      <c r="F63" s="52"/>
      <c r="G63" s="52"/>
      <c r="H63" s="52"/>
      <c r="I63" s="13"/>
      <c r="J63" s="13"/>
      <c r="K63" s="13"/>
      <c r="L63" s="13"/>
      <c r="M63" s="13"/>
      <c r="N63" s="13"/>
      <c r="O63" s="13"/>
      <c r="P63" s="13"/>
      <c r="Q63" s="13"/>
      <c r="R63" s="13"/>
      <c r="S63" s="13"/>
      <c r="T63" s="13"/>
      <c r="U63" s="13"/>
      <c r="V63" s="13"/>
      <c r="W63" s="13"/>
      <c r="X63" s="13"/>
      <c r="Y63" s="13"/>
      <c r="Z63" s="13"/>
      <c r="AA63" s="13"/>
      <c r="AB63" s="13"/>
      <c r="AC63" s="13"/>
    </row>
    <row r="64" spans="1:29" ht="12.75" customHeight="1">
      <c r="A64" s="13"/>
      <c r="B64" s="13"/>
      <c r="C64" s="52"/>
      <c r="D64" s="52"/>
      <c r="E64" s="52"/>
      <c r="F64" s="52"/>
      <c r="G64" s="52"/>
      <c r="H64" s="52"/>
      <c r="I64" s="13"/>
      <c r="J64" s="13"/>
      <c r="K64" s="13"/>
      <c r="L64" s="13"/>
      <c r="M64" s="13"/>
      <c r="N64" s="13"/>
      <c r="O64" s="13"/>
      <c r="P64" s="13"/>
      <c r="Q64" s="13"/>
      <c r="R64" s="13"/>
      <c r="S64" s="13"/>
      <c r="T64" s="13"/>
      <c r="U64" s="13"/>
      <c r="V64" s="13"/>
      <c r="W64" s="13"/>
      <c r="X64" s="13"/>
      <c r="Y64" s="13"/>
      <c r="Z64" s="13"/>
      <c r="AA64" s="13"/>
      <c r="AB64" s="13"/>
      <c r="AC64" s="13"/>
    </row>
    <row r="65" spans="1:29" ht="12.75" customHeight="1">
      <c r="A65" s="13"/>
      <c r="B65" s="13"/>
      <c r="C65" s="52"/>
      <c r="D65" s="52"/>
      <c r="E65" s="73"/>
      <c r="F65" s="52"/>
      <c r="G65" s="52"/>
      <c r="H65" s="52"/>
      <c r="I65" s="13"/>
      <c r="J65" s="13"/>
      <c r="K65" s="13"/>
      <c r="L65" s="13"/>
      <c r="M65" s="13"/>
      <c r="N65" s="13"/>
      <c r="O65" s="13"/>
      <c r="P65" s="13"/>
      <c r="Q65" s="13"/>
      <c r="R65" s="13"/>
      <c r="S65" s="13"/>
      <c r="T65" s="13"/>
      <c r="U65" s="13"/>
      <c r="V65" s="13"/>
      <c r="W65" s="13"/>
      <c r="X65" s="13"/>
      <c r="Y65" s="13"/>
      <c r="Z65" s="13"/>
      <c r="AA65" s="13"/>
      <c r="AB65" s="13"/>
      <c r="AC65" s="13"/>
    </row>
    <row r="66" spans="1:29" ht="12.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row>
    <row r="67" spans="1:29" ht="12.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row>
    <row r="68" spans="1:29" ht="12.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row>
    <row r="69" spans="1:29" ht="12.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row>
    <row r="70" spans="1:29" ht="12.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row>
    <row r="71" spans="1:29" ht="12.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row>
    <row r="72" spans="1:29" ht="12.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row>
    <row r="73" spans="1:29" ht="12.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row>
    <row r="74" spans="1:29" ht="12.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row>
    <row r="75" spans="1:29" ht="12.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row>
    <row r="76" spans="1:29" ht="12.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29" ht="12.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row>
    <row r="78" spans="1:29" ht="12.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row>
    <row r="79" spans="1:29" ht="12.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row>
    <row r="80" spans="1:29" ht="12.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row>
    <row r="81" spans="1:29" ht="12.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row>
    <row r="82" spans="1:29" ht="12.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row>
    <row r="83" spans="1:29" ht="4.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row>
    <row r="84" spans="1:29" ht="4.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row>
    <row r="85" spans="1:29" ht="9.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row>
    <row r="86" spans="1:29" ht="9.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row>
    <row r="87" spans="1:29" ht="9.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row>
    <row r="88" spans="1:29" ht="9.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row>
    <row r="89" spans="1:29" ht="9.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row>
    <row r="90" spans="1:29" ht="9.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row>
    <row r="91" spans="1:29" ht="9.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row>
    <row r="92" spans="1:29" ht="9.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row>
    <row r="93" spans="1:29" ht="9.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row>
    <row r="94" spans="1:29" ht="9.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row>
    <row r="95" spans="1:29" ht="9.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row>
    <row r="96" spans="1:29" ht="9.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row>
    <row r="97" spans="1:29" ht="9.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row>
    <row r="98" spans="1:29" ht="9.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row>
    <row r="99" spans="1:29" ht="10.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row>
    <row r="100" spans="1:29" ht="9.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row>
    <row r="101" spans="1:29" ht="9.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row>
    <row r="102" spans="1:29" ht="9.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row>
    <row r="103" spans="1:29" ht="9.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row>
    <row r="104" spans="1:29" ht="9.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row>
    <row r="105" spans="1:29" ht="9.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row>
    <row r="106" spans="1:29" ht="10.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row>
    <row r="107" spans="1:29" ht="12"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row>
    <row r="108" spans="1:29" ht="18"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row>
    <row r="109" spans="1:29" ht="9.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row>
    <row r="110" spans="1:29" ht="9.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row>
    <row r="111" spans="1:29" ht="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row>
    <row r="112" spans="1:29"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row>
    <row r="113" spans="1:29"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row>
    <row r="114" spans="1:29"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row>
    <row r="115" spans="1:29"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row>
    <row r="116" spans="1:29"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row>
    <row r="117" spans="1:29"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row>
    <row r="118" spans="1:29"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row>
    <row r="119" spans="1:29"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row>
    <row r="120" spans="1:29"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row>
    <row r="121" spans="1:29" ht="1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row>
    <row r="122" spans="1:29" ht="1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row>
    <row r="123" spans="1:29" ht="1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row>
    <row r="124" spans="1:29" ht="1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row>
    <row r="125" spans="1:29" ht="1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row>
    <row r="126" spans="1:29" ht="1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row>
    <row r="127" spans="1:29"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row>
    <row r="128" spans="1:29"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row>
    <row r="129" spans="1:29"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row>
    <row r="130" spans="1:29"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row>
    <row r="131" spans="1:29"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row>
    <row r="132" spans="1:29"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row>
    <row r="133" spans="1:29"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row>
    <row r="134" spans="1:29"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row>
    <row r="135" spans="1:29"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row>
    <row r="136" spans="1:29"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row>
    <row r="137" spans="1:29"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row>
    <row r="138" spans="1:29"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row>
    <row r="139" spans="1:29"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row>
    <row r="140" spans="1:29"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row>
    <row r="141" spans="1:29"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row>
    <row r="142" spans="1:29"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row>
    <row r="143" spans="1:29"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row>
    <row r="144" spans="1:29"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row>
    <row r="145" spans="1:29"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row>
    <row r="146" spans="1:29"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row>
    <row r="147" spans="1:29"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row>
    <row r="148" spans="1:29"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row>
    <row r="149" spans="1:2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row>
    <row r="150" spans="1:29"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row>
    <row r="151" spans="1:29"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row>
    <row r="152" spans="1:29"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row>
    <row r="153" spans="1:29"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row>
    <row r="154" spans="1:29"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row>
    <row r="155" spans="1:29"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row>
    <row r="156" spans="1:29"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row>
    <row r="157" spans="1:29"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row>
    <row r="158" spans="1:29"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row>
    <row r="159" spans="1:2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row>
    <row r="160" spans="1:29"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row>
    <row r="161" spans="1:29"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row>
    <row r="162" spans="1:29"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row>
    <row r="163" spans="1:29"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row>
    <row r="164" spans="1:29"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row>
    <row r="165" spans="1:29"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row>
    <row r="166" spans="1:29"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row>
    <row r="167" spans="1:29"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row>
    <row r="168" spans="1:29"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row>
    <row r="169" spans="1:2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row>
    <row r="170" spans="1:29"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row>
    <row r="171" spans="1:29"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row>
    <row r="172" spans="1:29"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row>
    <row r="173" spans="1:29"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row>
    <row r="174" spans="1:29"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row>
    <row r="175" spans="1:29"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row>
    <row r="176" spans="1:29"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row>
    <row r="177" spans="1:29"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row>
    <row r="178" spans="1:29"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row>
    <row r="179" spans="1:2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row>
    <row r="180" spans="1:29"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row>
    <row r="181" spans="1:29"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row>
    <row r="182" spans="1:29"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row>
    <row r="183" spans="1:29"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row>
    <row r="184" spans="1:29"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row>
    <row r="185" spans="1:29"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row>
    <row r="186" spans="1:29"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row>
    <row r="187" spans="1:29"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row>
    <row r="188" spans="1:29"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row>
    <row r="189" spans="1:2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row>
    <row r="190" spans="1:29"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row>
    <row r="191" spans="1:29"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row>
    <row r="192" spans="1:29"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row>
    <row r="193" spans="1:29"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row>
    <row r="194" spans="1:29"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row>
    <row r="195" spans="1:29"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row>
    <row r="196" spans="1:29"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row>
    <row r="197" spans="1:29"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row>
    <row r="198" spans="1:29"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row>
    <row r="199" spans="1:2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row>
    <row r="200" spans="1:29"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row>
    <row r="201" spans="1:29"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row>
    <row r="202" spans="1:29"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row>
    <row r="203" spans="1:29"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row>
    <row r="204" spans="1:29"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row>
    <row r="205" spans="1:29"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row>
    <row r="206" spans="1:29"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row>
    <row r="207" spans="1:29"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row>
    <row r="208" spans="1:29"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row>
    <row r="209" spans="1:2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row>
    <row r="210" spans="1:29"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row>
    <row r="211" spans="1:29"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row>
    <row r="212" spans="1:29"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row>
    <row r="213" spans="1:29"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row>
    <row r="214" spans="1:29"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row>
    <row r="215" spans="1:29"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row>
    <row r="216" spans="1:29"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row>
    <row r="217" spans="1:29"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row>
    <row r="218" spans="1:29"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row>
    <row r="219" spans="1:2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row>
    <row r="220" spans="1:29"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row>
    <row r="221" spans="1:29"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row>
    <row r="222" spans="1:29"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row>
    <row r="223" spans="1:29"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row>
    <row r="224" spans="1:29"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row>
    <row r="225" spans="1:29"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row>
    <row r="226" spans="1:29"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row>
    <row r="227" spans="1:29"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row>
    <row r="228" spans="1:29"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row>
    <row r="229" spans="1:29"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row>
    <row r="230" spans="1:29"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row>
    <row r="231" spans="1:29"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row>
    <row r="232" spans="1:29"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row>
    <row r="233" spans="1:29"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row>
    <row r="234" spans="1:29"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row>
    <row r="235" spans="1:29"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row>
    <row r="236" spans="1:29"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row>
    <row r="237" spans="1:29"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row>
    <row r="238" spans="1:29"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row>
    <row r="239" spans="1:29"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row>
    <row r="240" spans="1:29"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row>
    <row r="241" spans="1:29"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row>
    <row r="242" spans="1:29"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row>
    <row r="243" spans="1:29"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row>
    <row r="244" spans="1:29"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row>
    <row r="245" spans="1:29"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row>
    <row r="246" spans="1:29"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row>
    <row r="247" spans="1:29"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row>
    <row r="248" spans="1:29"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row>
    <row r="249" spans="1:29"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row>
    <row r="250" spans="1:29"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row>
    <row r="251" spans="1:29"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row>
    <row r="252" spans="1:29"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row>
    <row r="253" spans="1:29"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row>
    <row r="254" spans="1:29"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row>
    <row r="255" spans="1:29"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row>
    <row r="256" spans="1:29"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row>
    <row r="257" spans="1:29"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row>
    <row r="258" spans="1:29"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row>
    <row r="259" spans="1:29"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row>
    <row r="260" spans="1:29"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row>
    <row r="261" spans="1:29"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row>
    <row r="262" spans="1:29"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row>
    <row r="263" spans="1:29"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row>
    <row r="264" spans="1:29"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row>
    <row r="265" spans="1:29"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row>
    <row r="266" spans="1:29"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row>
    <row r="267" spans="1:29"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row>
    <row r="268" spans="1:29"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row>
    <row r="269" spans="1:29"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row>
    <row r="270" spans="1:29"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row>
    <row r="271" spans="1:29"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row>
    <row r="272" spans="1:29"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row>
    <row r="273" spans="1:29"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row>
    <row r="274" spans="1:29"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row>
    <row r="275" spans="1:29"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row>
    <row r="276" spans="1:29"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row>
    <row r="277" spans="1:29"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row>
    <row r="278" spans="1:29"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row>
    <row r="279" spans="1:29"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row>
    <row r="280" spans="1:29"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row>
    <row r="281" spans="1:29"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row>
    <row r="282" spans="1:29"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row>
    <row r="283" spans="1:29"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row>
    <row r="284" spans="1:29"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row>
    <row r="285" spans="1:29"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row>
    <row r="286" spans="1:29"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row>
    <row r="287" spans="1:29"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row>
    <row r="288" spans="1:29"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row>
    <row r="289" spans="1:29"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row>
    <row r="290" spans="1:29"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row>
    <row r="291" spans="1:29"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row>
    <row r="292" spans="1:29"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row>
    <row r="293" spans="1:29"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row>
    <row r="294" spans="1:29"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row>
    <row r="295" spans="1:29"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row>
    <row r="296" spans="1:29"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row>
    <row r="297" spans="1:29"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row>
    <row r="298" spans="1:29"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row>
    <row r="299" spans="1:29"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row>
    <row r="300" spans="1:29"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row>
    <row r="301" spans="1:29"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row>
    <row r="302" spans="1:29"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row>
    <row r="303" spans="1:29"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row>
    <row r="304" spans="1:29"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row>
    <row r="305" spans="1:29"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row>
    <row r="306" spans="1:29"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row>
    <row r="307" spans="1:29"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row>
    <row r="308" spans="1:29"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row>
    <row r="309" spans="1:29"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row>
    <row r="310" spans="1:29"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row>
    <row r="311" spans="1:29"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row>
    <row r="312" spans="1:29"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row>
    <row r="313" spans="1:29"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row>
    <row r="314" spans="1:29"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row>
    <row r="315" spans="1:29"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row>
    <row r="316" spans="1:29"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row>
    <row r="317" spans="1:29"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row>
    <row r="318" spans="1:29"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row>
    <row r="319" spans="1:29"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row>
    <row r="320" spans="1:29"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row>
    <row r="321" spans="1:29"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row>
    <row r="322" spans="1:29"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row>
    <row r="323" spans="1:29"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row>
    <row r="324" spans="1:29"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row>
    <row r="325" spans="1:29"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row>
    <row r="326" spans="1:29"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row>
    <row r="327" spans="1:29"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row>
    <row r="328" spans="1:29"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row>
    <row r="329" spans="1:29"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row>
    <row r="330" spans="1:29"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row>
    <row r="331" spans="1:29"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row>
    <row r="332" spans="1:29"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row>
    <row r="333" spans="1:29"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row>
    <row r="334" spans="1:29"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row>
    <row r="335" spans="1:29"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row>
    <row r="336" spans="1:29"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row>
    <row r="337" spans="1:29"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row>
    <row r="338" spans="1:29"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row>
    <row r="339" spans="1:29"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row>
    <row r="340" spans="1:29"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row>
    <row r="341" spans="1:29"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row>
    <row r="342" spans="1:29"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row>
    <row r="343" spans="1:29"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row>
    <row r="344" spans="1:29"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row>
    <row r="345" spans="1:29"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row>
    <row r="346" spans="1:29"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row>
    <row r="347" spans="1:29"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row>
    <row r="348" spans="1:29"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row>
    <row r="349" spans="1:29"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row>
    <row r="350" spans="1:29"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row>
    <row r="351" spans="1:29"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row>
    <row r="352" spans="1:29"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row>
    <row r="353" spans="1:29"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row>
    <row r="354" spans="1:29"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row>
    <row r="355" spans="1:29"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row>
    <row r="356" spans="1:29"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row>
    <row r="357" spans="1:29"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row>
    <row r="358" spans="1:29"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row>
    <row r="359" spans="1:29"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row>
    <row r="360" spans="1:29"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row>
    <row r="361" spans="1:29"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row>
    <row r="362" spans="1:29"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row>
    <row r="363" spans="1:29"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row>
    <row r="364" spans="1:29"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row>
    <row r="365" spans="1:29"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row>
    <row r="366" spans="1:29"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row>
    <row r="367" spans="1:29"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row>
    <row r="368" spans="1:29"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row>
    <row r="369" spans="1:29"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row>
    <row r="370" spans="1:29"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row>
    <row r="371" spans="1:29"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row>
    <row r="372" spans="1:29"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row>
    <row r="373" spans="1:29"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row>
    <row r="374" spans="1:29"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row>
    <row r="375" spans="1:29"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row>
    <row r="376" spans="1:29"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row>
    <row r="377" spans="1:29"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row>
    <row r="378" spans="1:29"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row>
    <row r="379" spans="1:29"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row>
    <row r="380" spans="1:29"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row>
    <row r="381" spans="1:29"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row>
    <row r="382" spans="1:29"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row>
    <row r="383" spans="1:29"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row>
    <row r="384" spans="1:29"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row>
    <row r="385" spans="1:29"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row>
    <row r="386" spans="1:29"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row>
    <row r="387" spans="1:29"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row>
    <row r="388" spans="1:29"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row>
    <row r="389" spans="1:29"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row>
    <row r="390" spans="1:29"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row>
    <row r="391" spans="1:29"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row>
    <row r="392" spans="1:29"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row>
    <row r="393" spans="1:29"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row>
    <row r="394" spans="1:29"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row>
    <row r="395" spans="1:29"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row>
    <row r="396" spans="1:29"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row>
    <row r="397" spans="1:29"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row>
    <row r="398" spans="1:29"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row>
    <row r="399" spans="1:29"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row>
    <row r="400" spans="1:29"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row>
    <row r="401" spans="1:29"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row>
    <row r="402" spans="1:29"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row>
    <row r="403" spans="1:29"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row>
    <row r="404" spans="1:29"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row>
    <row r="405" spans="1:29"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row>
    <row r="406" spans="1:29"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row>
    <row r="407" spans="1:29"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row>
    <row r="408" spans="1:29"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row>
    <row r="409" spans="1:29"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row>
    <row r="410" spans="1:29"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row>
    <row r="411" spans="1:29"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row>
    <row r="412" spans="1:29"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row>
    <row r="413" spans="1:29"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row>
    <row r="414" spans="1:29"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row>
    <row r="415" spans="1:29"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row>
    <row r="416" spans="1:29"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row>
    <row r="417" spans="1:29"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row>
    <row r="418" spans="1:29"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row>
    <row r="419" spans="1:29"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row>
    <row r="420" spans="1:29"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row>
    <row r="421" spans="1:29"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row>
    <row r="422" spans="1:29"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row>
    <row r="423" spans="1:29"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row>
    <row r="424" spans="1:29"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row>
    <row r="425" spans="1:29"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row>
    <row r="426" spans="1:29"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row>
    <row r="427" spans="1:29"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row>
    <row r="428" spans="1:29"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row>
    <row r="429" spans="1:29"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row>
    <row r="430" spans="1:29"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row>
    <row r="431" spans="1:29"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row>
    <row r="432" spans="1:29"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row>
    <row r="433" spans="1:29"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row>
    <row r="434" spans="1:29"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row>
    <row r="435" spans="1:29"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row>
    <row r="436" spans="1:29"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row>
    <row r="437" spans="1:29"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row>
    <row r="438" spans="1:29"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row>
    <row r="439" spans="1:29"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row>
    <row r="440" spans="1:29"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row>
    <row r="441" spans="1:29"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row>
    <row r="442" spans="1:29"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row>
    <row r="443" spans="1:29"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row>
    <row r="444" spans="1:29"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row>
    <row r="445" spans="1:29"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row>
    <row r="446" spans="1:29"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row>
    <row r="447" spans="1:29"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row>
    <row r="448" spans="1:29"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row>
    <row r="449" spans="1:29"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row>
    <row r="450" spans="1:29"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row>
    <row r="451" spans="1:29"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row>
    <row r="452" spans="1:29"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row>
    <row r="453" spans="1:29"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row>
    <row r="454" spans="1:29"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row>
    <row r="455" spans="1:29"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row>
    <row r="456" spans="1:29"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row>
    <row r="457" spans="1:29"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row>
    <row r="458" spans="1:29"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row>
    <row r="459" spans="1:29"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row>
    <row r="460" spans="1:29"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row>
    <row r="461" spans="1:29"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row>
    <row r="462" spans="1:29"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row>
    <row r="463" spans="1:29"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row>
    <row r="464" spans="1:29"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row>
    <row r="465" spans="1:29"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row>
    <row r="466" spans="1:29"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row>
    <row r="467" spans="1:29"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row>
    <row r="468" spans="1:29"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row>
    <row r="469" spans="1:29"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row>
    <row r="470" spans="1:29"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row>
    <row r="471" spans="1:29"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row>
    <row r="472" spans="1:29"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row>
    <row r="473" spans="1:29"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row>
    <row r="474" spans="1:29"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row>
    <row r="475" spans="1:29"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row>
    <row r="476" spans="1:29"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row>
    <row r="477" spans="1:29"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row>
    <row r="478" spans="1:29"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row>
    <row r="479" spans="1:29"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row>
    <row r="480" spans="1:29"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row>
    <row r="481" spans="1:29"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row>
    <row r="482" spans="1:29"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row>
    <row r="483" spans="1:29"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row>
    <row r="484" spans="1:29"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row>
    <row r="485" spans="1:29"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row>
    <row r="486" spans="1:29"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row>
    <row r="487" spans="1:29"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row>
    <row r="488" spans="1:29"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row>
    <row r="489" spans="1:29"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row>
    <row r="490" spans="1:29"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row>
    <row r="491" spans="1:29"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row>
    <row r="492" spans="1:29"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row>
    <row r="493" spans="1:29"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row>
    <row r="494" spans="1:29"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row>
    <row r="495" spans="1:29"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row>
    <row r="496" spans="1:29"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row>
    <row r="497" spans="1:29"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row>
    <row r="498" spans="1:29"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row>
    <row r="499" spans="1:29"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row>
    <row r="500" spans="1:29"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row>
    <row r="501" spans="1:29"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row>
    <row r="502" spans="1:29"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row>
    <row r="503" spans="1:29"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row>
    <row r="504" spans="1:29"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row>
    <row r="505" spans="1:29"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row>
    <row r="506" spans="1:29"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row>
    <row r="507" spans="1:29"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row>
    <row r="508" spans="1:29"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row>
    <row r="509" spans="1:29"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row>
    <row r="510" spans="1:29"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row>
    <row r="511" spans="1:29"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row>
    <row r="512" spans="1:29"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row>
    <row r="513" spans="1:29"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row>
    <row r="514" spans="1:29"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row>
    <row r="515" spans="1:29"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row>
    <row r="516" spans="1:29"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row>
    <row r="517" spans="1:29"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row>
    <row r="518" spans="1:29"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row>
    <row r="519" spans="1:29"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row>
    <row r="520" spans="1:29"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row>
    <row r="521" spans="1:29"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row>
    <row r="522" spans="1:29"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row>
    <row r="523" spans="1:29"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row>
    <row r="524" spans="1:29"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row>
    <row r="525" spans="1:29"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row>
    <row r="526" spans="1:29"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row>
    <row r="527" spans="1:29"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row>
    <row r="528" spans="1:29"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row>
    <row r="529" spans="1:29"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row>
    <row r="530" spans="1:29"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row>
    <row r="531" spans="1:29"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row>
    <row r="532" spans="1:29"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row>
    <row r="533" spans="1:29"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row>
    <row r="534" spans="1:29"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row>
    <row r="535" spans="1:29"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row>
    <row r="536" spans="1:29"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row>
    <row r="537" spans="1:29"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row>
    <row r="538" spans="1:29"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row>
    <row r="539" spans="1:29"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row>
    <row r="540" spans="1:29"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row>
    <row r="541" spans="1:29"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row>
    <row r="542" spans="1:29"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row>
    <row r="543" spans="1:29"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row>
    <row r="544" spans="1:29"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row>
    <row r="545" spans="1:29"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row>
    <row r="546" spans="1:29"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row>
    <row r="547" spans="1:29"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row>
    <row r="548" spans="1:29"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row>
    <row r="549" spans="1:29"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row>
    <row r="550" spans="1:29"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row>
    <row r="551" spans="1:29"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row>
    <row r="552" spans="1:29"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row>
    <row r="553" spans="1:29"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row>
    <row r="554" spans="1:29"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row>
    <row r="555" spans="1:29"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row>
    <row r="556" spans="1:29"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row>
    <row r="557" spans="1:29"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row>
    <row r="558" spans="1:29"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row>
    <row r="559" spans="1:29"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row>
    <row r="560" spans="1:29"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row>
    <row r="561" spans="1:29"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row>
    <row r="562" spans="1:29"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row>
    <row r="563" spans="1:29"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row>
    <row r="564" spans="1:29"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row>
    <row r="565" spans="1:29"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row>
    <row r="566" spans="1:29"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row>
    <row r="567" spans="1:29"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row>
    <row r="568" spans="1:29"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row>
    <row r="569" spans="1:29"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row>
    <row r="570" spans="1:29"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row>
    <row r="571" spans="1:29"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row>
    <row r="572" spans="1:29"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row>
    <row r="573" spans="1:29"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row>
    <row r="574" spans="1:29"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row>
    <row r="575" spans="1:29"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row>
    <row r="576" spans="1:29"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row>
    <row r="577" spans="1:29"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row>
    <row r="578" spans="1:29"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row>
    <row r="579" spans="1:29"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row>
    <row r="580" spans="1:29"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row>
    <row r="581" spans="1:29"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row>
    <row r="582" spans="1:29"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row>
    <row r="583" spans="1:29"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row>
    <row r="584" spans="1:29"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row>
    <row r="585" spans="1:29"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row>
    <row r="586" spans="1:29"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row>
    <row r="587" spans="1:29"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row>
    <row r="588" spans="1:29"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row>
    <row r="589" spans="1:29"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row>
    <row r="590" spans="1:29"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row>
    <row r="591" spans="1:29"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row>
    <row r="592" spans="1:29"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row>
    <row r="593" spans="1:29"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row>
    <row r="594" spans="1:29"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row>
    <row r="595" spans="1:29"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row>
    <row r="596" spans="1:29"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row>
    <row r="597" spans="1:29"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row>
    <row r="598" spans="1:29"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row>
    <row r="599" spans="1:29"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row>
    <row r="600" spans="1:29"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row>
    <row r="601" spans="1:29"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row>
    <row r="602" spans="1:29"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row>
    <row r="603" spans="1:29"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row>
    <row r="604" spans="1:29"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row>
    <row r="605" spans="1:29"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row>
    <row r="606" spans="1:29"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row>
    <row r="607" spans="1:29"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row>
    <row r="608" spans="1:29"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row>
    <row r="609" spans="1:29"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row>
    <row r="610" spans="1:29"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row>
    <row r="611" spans="1:29"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row>
    <row r="612" spans="1:29"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row>
    <row r="613" spans="1:29"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row>
    <row r="614" spans="1:29"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row>
    <row r="615" spans="1:29"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row>
    <row r="616" spans="1:29"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row>
    <row r="617" spans="1:29"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row>
    <row r="618" spans="1:29"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row>
    <row r="619" spans="1:29"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row>
    <row r="620" spans="1:29"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row>
    <row r="621" spans="1:29"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row>
    <row r="622" spans="1:29"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row>
    <row r="623" spans="1:29"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row>
    <row r="624" spans="1:29"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row>
    <row r="625" spans="1:29"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row>
    <row r="626" spans="1:29"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row>
    <row r="627" spans="1:29"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row>
    <row r="628" spans="1:29"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row>
    <row r="629" spans="1:29"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row>
    <row r="630" spans="1:29"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row>
    <row r="631" spans="1:29"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row>
    <row r="632" spans="1:29"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row>
    <row r="633" spans="1:29"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row>
    <row r="634" spans="1:29"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row>
    <row r="635" spans="1:29"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row>
    <row r="636" spans="1:29"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row>
    <row r="637" spans="1:29"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row>
    <row r="638" spans="1:29"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row>
    <row r="639" spans="1:29"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row>
    <row r="640" spans="1:29"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row>
    <row r="641" spans="1:29"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row>
    <row r="642" spans="1:29"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row>
    <row r="643" spans="1:29"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row>
    <row r="644" spans="1:29"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row>
    <row r="645" spans="1:29"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row>
    <row r="646" spans="1:29"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row>
    <row r="647" spans="1:29"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row>
    <row r="648" spans="1:29"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row>
    <row r="649" spans="1:29"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row>
    <row r="650" spans="1:29"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row>
    <row r="651" spans="1:29"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row>
    <row r="652" spans="1:29"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row>
    <row r="653" spans="1:29"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row>
    <row r="654" spans="1:29"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row>
    <row r="655" spans="1:29"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row>
    <row r="656" spans="1:29"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row>
    <row r="657" spans="1:29"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row>
    <row r="658" spans="1:29"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row>
    <row r="659" spans="1:29"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row>
    <row r="660" spans="1:29"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row>
    <row r="661" spans="1:29"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row>
    <row r="662" spans="1:29"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row>
    <row r="663" spans="1:29"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row>
    <row r="664" spans="1:29"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row>
    <row r="665" spans="1:29"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row>
    <row r="666" spans="1:29"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row>
    <row r="667" spans="1:29"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row>
    <row r="668" spans="1:29"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row>
    <row r="669" spans="1:29"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row>
    <row r="670" spans="1:29"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row>
    <row r="671" spans="1:29"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row>
    <row r="672" spans="1:29"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row>
    <row r="673" spans="1:29"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row>
    <row r="674" spans="1:29"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row>
    <row r="675" spans="1:29"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row>
    <row r="676" spans="1:29"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row>
    <row r="677" spans="1:29"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row>
    <row r="678" spans="1:29"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row>
    <row r="679" spans="1:29"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row>
    <row r="680" spans="1:29"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row>
    <row r="681" spans="1:29"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row>
    <row r="682" spans="1:29"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row>
    <row r="683" spans="1:29"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row>
    <row r="684" spans="1:29"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row>
    <row r="685" spans="1:29"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row>
    <row r="686" spans="1:29"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row>
    <row r="687" spans="1:29"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row>
    <row r="688" spans="1:29"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row>
    <row r="689" spans="1:29"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row>
    <row r="690" spans="1:29"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row>
    <row r="691" spans="1:29"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row>
    <row r="692" spans="1:29"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row>
    <row r="693" spans="1:29"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row>
    <row r="694" spans="1:29"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row>
    <row r="695" spans="1:29"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row>
    <row r="696" spans="1:29"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row>
    <row r="697" spans="1:29"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row>
    <row r="698" spans="1:29"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row>
    <row r="699" spans="1:29"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row>
    <row r="700" spans="1:29"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row>
    <row r="701" spans="1:29"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row>
    <row r="702" spans="1:29"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row>
    <row r="703" spans="1:29"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row>
    <row r="704" spans="1:29"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row>
    <row r="705" spans="1:29"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row>
    <row r="706" spans="1:29"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row>
    <row r="707" spans="1:29"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row>
    <row r="708" spans="1:29"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row>
    <row r="709" spans="1:29"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row>
    <row r="710" spans="1:29"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row>
    <row r="711" spans="1:29"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row>
    <row r="712" spans="1:29"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row>
    <row r="713" spans="1:29"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row>
    <row r="714" spans="1:29"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row>
    <row r="715" spans="1:29"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row>
    <row r="716" spans="1:29"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row>
    <row r="717" spans="1:29"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row>
    <row r="718" spans="1:29"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row>
    <row r="719" spans="1:29"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row>
    <row r="720" spans="1:29"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row>
    <row r="721" spans="1:29"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row>
    <row r="722" spans="1:29"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row>
    <row r="723" spans="1:29"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row>
    <row r="724" spans="1:29"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row>
    <row r="725" spans="1:29"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row>
    <row r="726" spans="1:29"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row>
    <row r="727" spans="1:29"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row>
    <row r="728" spans="1:29"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row>
    <row r="729" spans="1:29"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row>
    <row r="730" spans="1:29"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row>
    <row r="731" spans="1:29"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row>
    <row r="732" spans="1:29"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row>
    <row r="733" spans="1:29"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row>
    <row r="734" spans="1:29"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row>
    <row r="735" spans="1:29"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row>
    <row r="736" spans="1:29"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row>
    <row r="737" spans="1:29"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row>
    <row r="738" spans="1:29"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row>
    <row r="739" spans="1:29"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row>
    <row r="740" spans="1:29"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row>
    <row r="741" spans="1:29"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row>
    <row r="742" spans="1:29"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row>
    <row r="743" spans="1:29"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row>
    <row r="744" spans="1:29"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row>
    <row r="745" spans="1:29"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row>
    <row r="746" spans="1:29"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row>
    <row r="747" spans="1:29"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row>
    <row r="748" spans="1:29"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row>
    <row r="749" spans="1:29"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row>
    <row r="750" spans="1:29"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row>
    <row r="751" spans="1:29"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row>
    <row r="752" spans="1:29"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row>
    <row r="753" spans="1:29"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row>
    <row r="754" spans="1:29"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row>
    <row r="755" spans="1:29"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row>
    <row r="756" spans="1:29"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row>
    <row r="757" spans="1:29"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row>
    <row r="758" spans="1:29"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row>
    <row r="759" spans="1:29"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row>
    <row r="760" spans="1:29"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row>
    <row r="761" spans="1:29"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row>
    <row r="762" spans="1:29"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row>
    <row r="763" spans="1:29"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row>
    <row r="764" spans="1:29"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row>
    <row r="765" spans="1:29"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row>
    <row r="766" spans="1:29"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row>
    <row r="767" spans="1:29"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row>
    <row r="768" spans="1:29"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row>
    <row r="769" spans="1:29"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row>
    <row r="770" spans="1:29"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row>
    <row r="771" spans="1:29"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row>
    <row r="772" spans="1:29"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row>
    <row r="773" spans="1:29"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row>
    <row r="774" spans="1:29"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row>
    <row r="775" spans="1:29"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row>
    <row r="776" spans="1:29"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row>
    <row r="777" spans="1:29"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row>
    <row r="778" spans="1:29"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row>
    <row r="779" spans="1:29"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row>
    <row r="780" spans="1:29"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row>
    <row r="781" spans="1:29"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row>
    <row r="782" spans="1:29"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row>
    <row r="783" spans="1:29"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row>
    <row r="784" spans="1:29"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row>
    <row r="785" spans="1:29"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row>
    <row r="786" spans="1:29"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row>
    <row r="787" spans="1:29"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row>
    <row r="788" spans="1:29"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row>
    <row r="789" spans="1:29"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row>
    <row r="790" spans="1:29"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row>
    <row r="791" spans="1:29"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row>
    <row r="792" spans="1:29"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row>
    <row r="793" spans="1:29"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row>
    <row r="794" spans="1:29"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row>
    <row r="795" spans="1:29"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row>
    <row r="796" spans="1:29"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row>
    <row r="797" spans="1:29"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row>
    <row r="798" spans="1:29"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row>
    <row r="799" spans="1:29"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row>
    <row r="800" spans="1:29"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row>
    <row r="801" spans="1:29"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row>
    <row r="802" spans="1:29"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row>
    <row r="803" spans="1:29"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row>
    <row r="804" spans="1:29"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row>
    <row r="805" spans="1:29"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row>
    <row r="806" spans="1:29"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row>
    <row r="807" spans="1:29"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row>
    <row r="808" spans="1:29"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row>
    <row r="809" spans="1:29"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row>
    <row r="810" spans="1:29"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row>
    <row r="811" spans="1:29"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row>
    <row r="812" spans="1:29"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row>
    <row r="813" spans="1:29"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row>
    <row r="814" spans="1:29"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row>
    <row r="815" spans="1:29"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row>
    <row r="816" spans="1:29"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row>
    <row r="817" spans="1:29"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row>
    <row r="818" spans="1:29"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row>
    <row r="819" spans="1:29"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row>
    <row r="820" spans="1:29"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row>
    <row r="821" spans="1:29"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row>
    <row r="822" spans="1:29"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row>
    <row r="823" spans="1:29"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row>
    <row r="824" spans="1:29"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row>
    <row r="825" spans="1:29"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row>
    <row r="826" spans="1:29"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row>
    <row r="827" spans="1:29"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row>
    <row r="828" spans="1:29"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row>
    <row r="829" spans="1:29"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row>
    <row r="830" spans="1:29"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row>
    <row r="831" spans="1:29"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row>
    <row r="832" spans="1:29"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row>
    <row r="833" spans="1:29"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row>
    <row r="834" spans="1:29"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row>
    <row r="835" spans="1:29"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row>
    <row r="836" spans="1:29"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row>
    <row r="837" spans="1:29"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row>
    <row r="838" spans="1:29"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row>
    <row r="839" spans="1:29"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row>
    <row r="840" spans="1:29"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row>
    <row r="841" spans="1:29"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row>
    <row r="842" spans="1:29"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row>
    <row r="843" spans="1:29"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row>
    <row r="844" spans="1:29"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row>
    <row r="845" spans="1:29"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row>
    <row r="846" spans="1:29"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row>
    <row r="847" spans="1:29"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row>
    <row r="848" spans="1:29"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row>
    <row r="849" spans="1:29"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row>
    <row r="850" spans="1:29"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row>
    <row r="851" spans="1:29"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row>
    <row r="852" spans="1:29"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row>
    <row r="853" spans="1:29"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row>
    <row r="854" spans="1:29"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row>
    <row r="855" spans="1:29"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row>
    <row r="856" spans="1:29"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row>
    <row r="857" spans="1:29"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row>
    <row r="858" spans="1:29"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row>
    <row r="859" spans="1:29"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row>
    <row r="860" spans="1:29"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row>
    <row r="861" spans="1:29"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row>
    <row r="862" spans="1:29"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row>
    <row r="863" spans="1:29"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row>
    <row r="864" spans="1:29"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row>
    <row r="865" spans="1:29"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row>
    <row r="866" spans="1:29"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row>
    <row r="867" spans="1:29"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row>
    <row r="868" spans="1:29"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row>
    <row r="869" spans="1:29"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row>
    <row r="870" spans="1:29"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row>
    <row r="871" spans="1:29"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row>
    <row r="872" spans="1:29"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row>
    <row r="873" spans="1:29"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row>
    <row r="874" spans="1:29"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row>
    <row r="875" spans="1:29"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row>
    <row r="876" spans="1:29"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row>
    <row r="877" spans="1:29"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row>
    <row r="878" spans="1:29"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row>
    <row r="879" spans="1:29"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row>
    <row r="880" spans="1:29"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row>
    <row r="881" spans="1:29"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row>
    <row r="882" spans="1:29"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row>
    <row r="883" spans="1:29"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row>
    <row r="884" spans="1:29"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row>
    <row r="885" spans="1:29"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row>
    <row r="886" spans="1:29"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row>
    <row r="887" spans="1:29"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row>
    <row r="888" spans="1:29"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row>
    <row r="889" spans="1:29"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row>
    <row r="890" spans="1:29"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row>
    <row r="891" spans="1:29"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row>
    <row r="892" spans="1:29"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row>
    <row r="893" spans="1:29"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row>
    <row r="894" spans="1:29"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row>
    <row r="895" spans="1:29"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row>
    <row r="896" spans="1:29"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row>
    <row r="897" spans="1:29"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row>
    <row r="898" spans="1:29"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row>
    <row r="899" spans="1:29"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row>
    <row r="900" spans="1:29"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row>
    <row r="901" spans="1:29"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row>
    <row r="902" spans="1:29"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row>
    <row r="903" spans="1:29"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row>
    <row r="904" spans="1:29"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row>
    <row r="905" spans="1:29"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row>
    <row r="906" spans="1:29"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row>
    <row r="907" spans="1:29"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row>
    <row r="908" spans="1:29"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row>
    <row r="909" spans="1:29"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row>
    <row r="910" spans="1:29"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row>
    <row r="911" spans="1:29"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row>
    <row r="912" spans="1:29"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row>
    <row r="913" spans="1:29"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row>
    <row r="914" spans="1:29"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row>
    <row r="915" spans="1:29"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row>
    <row r="916" spans="1:29"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row>
    <row r="917" spans="1:29"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row>
    <row r="918" spans="1:29"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row>
    <row r="919" spans="1:29"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row>
    <row r="920" spans="1:29"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row>
    <row r="921" spans="1:29"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row>
    <row r="922" spans="1:29"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row>
    <row r="923" spans="1:29"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row>
    <row r="924" spans="1:29"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row>
    <row r="925" spans="1:29"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row>
    <row r="926" spans="1:29"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row>
    <row r="927" spans="1:29"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row>
    <row r="928" spans="1:29"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row>
    <row r="929" spans="1:29"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row>
    <row r="930" spans="1:29"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row>
    <row r="931" spans="1:29"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row>
    <row r="932" spans="1:29"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row>
    <row r="933" spans="1:29"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row>
    <row r="934" spans="1:29"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row>
    <row r="935" spans="1:29"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row>
    <row r="936" spans="1:29"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row>
    <row r="937" spans="1:29"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row>
    <row r="938" spans="1:29"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row>
    <row r="939" spans="1:29"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row>
    <row r="940" spans="1:29"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row>
    <row r="941" spans="1:29"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row>
    <row r="942" spans="1:29"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row>
    <row r="943" spans="1:29"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row>
    <row r="944" spans="1:29"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row>
    <row r="945" spans="1:29"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row>
    <row r="946" spans="1:29"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row>
    <row r="947" spans="1:29"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row>
    <row r="948" spans="1:29"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row>
    <row r="949" spans="1:29"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row>
    <row r="950" spans="1:29"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row>
    <row r="951" spans="1:29"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row>
    <row r="952" spans="1:29"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row>
    <row r="953" spans="1:29"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row>
    <row r="954" spans="1:29"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row>
    <row r="955" spans="1:29"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row>
    <row r="956" spans="1:29"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row>
    <row r="957" spans="1:29"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row>
    <row r="958" spans="1:29"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row>
    <row r="959" spans="1:29"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row>
    <row r="960" spans="1:29"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row>
    <row r="961" spans="1:29"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row>
    <row r="962" spans="1:29"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row>
    <row r="963" spans="1:29"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row>
    <row r="964" spans="1:29"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row>
    <row r="965" spans="1:29"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row>
    <row r="966" spans="1:29"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row>
    <row r="967" spans="1:29"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row>
    <row r="968" spans="1:29"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row>
    <row r="969" spans="1:29"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row>
    <row r="970" spans="1:29"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row>
    <row r="971" spans="1:29"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row>
    <row r="972" spans="1:29"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row>
    <row r="973" spans="1:29"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row>
    <row r="974" spans="1:29"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row>
    <row r="975" spans="1:29"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row>
    <row r="976" spans="1:29"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row>
    <row r="977" spans="1:29"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row>
    <row r="978" spans="1:29"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row>
    <row r="979" spans="1:29"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row>
    <row r="980" spans="1:29"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row>
    <row r="981" spans="1:29"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row>
    <row r="982" spans="1:29"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row>
    <row r="983" spans="1:29"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row>
    <row r="984" spans="1:29"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row>
    <row r="985" spans="1:29"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row>
    <row r="986" spans="1:29"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row>
    <row r="987" spans="1:29"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row>
    <row r="988" spans="1:29"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row>
    <row r="989" spans="1:29"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row>
    <row r="990" spans="1:29"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row>
    <row r="991" spans="1:29"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row>
    <row r="992" spans="1:29"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row>
    <row r="993" spans="1:29"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row>
    <row r="994" spans="1:29"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row>
    <row r="995" spans="1:29"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row>
    <row r="996" spans="1:29"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row>
    <row r="997" spans="1:29"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row>
    <row r="998" spans="1:29"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row>
    <row r="999" spans="1:29"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row>
    <row r="1000" spans="1:29"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row>
  </sheetData>
  <mergeCells count="8">
    <mergeCell ref="H19:I19"/>
    <mergeCell ref="E20:G20"/>
    <mergeCell ref="C1:D1"/>
    <mergeCell ref="E1:G1"/>
    <mergeCell ref="A3:A5"/>
    <mergeCell ref="A7:A9"/>
    <mergeCell ref="C19:D20"/>
    <mergeCell ref="E19:G19"/>
  </mergeCells>
  <hyperlinks>
    <hyperlink ref="C3" r:id="rId1" xr:uid="{00000000-0004-0000-0300-000000000000}"/>
    <hyperlink ref="D3" r:id="rId2" xr:uid="{00000000-0004-0000-0300-000001000000}"/>
    <hyperlink ref="E3" r:id="rId3" xr:uid="{00000000-0004-0000-0300-000002000000}"/>
    <hyperlink ref="F3" r:id="rId4" xr:uid="{00000000-0004-0000-0300-000003000000}"/>
    <hyperlink ref="G3" r:id="rId5" xr:uid="{00000000-0004-0000-0300-000004000000}"/>
    <hyperlink ref="H3" r:id="rId6" xr:uid="{00000000-0004-0000-0300-000005000000}"/>
    <hyperlink ref="I3" r:id="rId7" xr:uid="{00000000-0004-0000-0300-000006000000}"/>
    <hyperlink ref="C4" r:id="rId8" xr:uid="{00000000-0004-0000-0300-000007000000}"/>
    <hyperlink ref="C5" r:id="rId9" xr:uid="{00000000-0004-0000-0300-000008000000}"/>
    <hyperlink ref="C7" r:id="rId10" xr:uid="{00000000-0004-0000-0300-000009000000}"/>
    <hyperlink ref="D7" r:id="rId11" xr:uid="{00000000-0004-0000-0300-00000A000000}"/>
    <hyperlink ref="E7" r:id="rId12" xr:uid="{00000000-0004-0000-0300-00000B000000}"/>
    <hyperlink ref="F7" r:id="rId13" xr:uid="{00000000-0004-0000-0300-00000C000000}"/>
    <hyperlink ref="G7" r:id="rId14" xr:uid="{00000000-0004-0000-0300-00000D000000}"/>
    <hyperlink ref="H7" r:id="rId15" xr:uid="{00000000-0004-0000-0300-00000E000000}"/>
    <hyperlink ref="I7" r:id="rId16" xr:uid="{00000000-0004-0000-0300-00000F000000}"/>
    <hyperlink ref="E19" r:id="rId17" xr:uid="{00000000-0004-0000-0300-000010000000}"/>
  </hyperlinks>
  <printOptions horizontalCentered="1" verticalCentered="1"/>
  <pageMargins left="0" right="0" top="0" bottom="0" header="0" footer="0"/>
  <pageSetup orientation="landscape"/>
  <rowBreaks count="1" manualBreakCount="1">
    <brk id="20" man="1"/>
  </rowBreaks>
  <colBreaks count="1" manualBreakCount="1">
    <brk id="1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AC1000"/>
  <sheetViews>
    <sheetView workbookViewId="0"/>
  </sheetViews>
  <sheetFormatPr baseColWidth="10" defaultColWidth="11.1640625" defaultRowHeight="15" customHeight="1"/>
  <cols>
    <col min="1" max="1" width="2.6640625" customWidth="1"/>
    <col min="2" max="2" width="3.5" customWidth="1"/>
    <col min="3" max="9" width="20.1640625" customWidth="1"/>
    <col min="10" max="10" width="2.5" customWidth="1"/>
    <col min="11" max="11" width="1.1640625" customWidth="1"/>
    <col min="12" max="12" width="6.33203125" customWidth="1"/>
    <col min="13" max="13" width="2.6640625" customWidth="1"/>
    <col min="14" max="14" width="4" customWidth="1"/>
    <col min="15" max="15" width="3.1640625" customWidth="1"/>
    <col min="16" max="16" width="5.1640625" customWidth="1"/>
    <col min="17" max="17" width="2.33203125" customWidth="1"/>
    <col min="18" max="18" width="4.83203125" customWidth="1"/>
    <col min="19" max="19" width="2.6640625" customWidth="1"/>
    <col min="20" max="20" width="4.83203125" customWidth="1"/>
    <col min="21" max="21" width="1.1640625" customWidth="1"/>
    <col min="22" max="22" width="14.6640625" customWidth="1"/>
    <col min="23" max="23" width="2.6640625" customWidth="1"/>
    <col min="24" max="24" width="4.83203125" customWidth="1"/>
    <col min="25" max="25" width="2.6640625" customWidth="1"/>
    <col min="26" max="26" width="4.83203125" customWidth="1"/>
    <col min="27" max="27" width="2.6640625" customWidth="1"/>
    <col min="28" max="28" width="4.83203125" customWidth="1"/>
    <col min="29" max="29" width="2.6640625" customWidth="1"/>
  </cols>
  <sheetData>
    <row r="1" spans="1:10" ht="39" customHeight="1">
      <c r="A1" s="2"/>
      <c r="B1" s="2"/>
      <c r="C1" s="143" t="s">
        <v>172</v>
      </c>
      <c r="D1" s="102"/>
      <c r="E1" s="144" t="str">
        <f>Survey!C8&amp;" "&amp;Survey!C9</f>
        <v xml:space="preserve"> </v>
      </c>
      <c r="F1" s="122"/>
      <c r="G1" s="102"/>
      <c r="H1" s="2"/>
      <c r="I1" s="56" t="s">
        <v>131</v>
      </c>
      <c r="J1" s="2"/>
    </row>
    <row r="2" spans="1:10" ht="30" customHeight="1">
      <c r="A2" s="2"/>
      <c r="B2" s="2"/>
      <c r="C2" s="57" t="s">
        <v>132</v>
      </c>
      <c r="D2" s="57" t="s">
        <v>133</v>
      </c>
      <c r="E2" s="57" t="s">
        <v>134</v>
      </c>
      <c r="F2" s="57" t="s">
        <v>135</v>
      </c>
      <c r="G2" s="57" t="s">
        <v>136</v>
      </c>
      <c r="H2" s="57" t="s">
        <v>137</v>
      </c>
      <c r="I2" s="57" t="s">
        <v>138</v>
      </c>
      <c r="J2" s="2"/>
    </row>
    <row r="3" spans="1:10" ht="33.75" customHeight="1">
      <c r="A3" s="145" t="s">
        <v>139</v>
      </c>
      <c r="B3" s="58" t="s">
        <v>140</v>
      </c>
      <c r="C3" s="59" t="s">
        <v>141</v>
      </c>
      <c r="D3" s="60" t="s">
        <v>141</v>
      </c>
      <c r="E3" s="60" t="s">
        <v>142</v>
      </c>
      <c r="F3" s="60" t="s">
        <v>142</v>
      </c>
      <c r="G3" s="60" t="s">
        <v>143</v>
      </c>
      <c r="H3" s="60" t="s">
        <v>143</v>
      </c>
      <c r="I3" s="75" t="s">
        <v>173</v>
      </c>
      <c r="J3" s="2"/>
    </row>
    <row r="4" spans="1:10" ht="33.75" customHeight="1">
      <c r="A4" s="146"/>
      <c r="B4" s="58" t="s">
        <v>148</v>
      </c>
      <c r="C4" s="62" t="s">
        <v>149</v>
      </c>
      <c r="D4" s="63" t="s">
        <v>149</v>
      </c>
      <c r="E4" s="63" t="s">
        <v>149</v>
      </c>
      <c r="F4" s="63" t="s">
        <v>149</v>
      </c>
      <c r="G4" s="63" t="s">
        <v>149</v>
      </c>
      <c r="H4" s="63" t="s">
        <v>149</v>
      </c>
      <c r="I4" s="76" t="s">
        <v>173</v>
      </c>
      <c r="J4" s="2"/>
    </row>
    <row r="5" spans="1:10" ht="42.75" customHeight="1">
      <c r="A5" s="147"/>
      <c r="B5" s="58" t="s">
        <v>152</v>
      </c>
      <c r="C5" s="65" t="s">
        <v>153</v>
      </c>
      <c r="D5" s="66"/>
      <c r="E5" s="66"/>
      <c r="F5" s="66"/>
      <c r="G5" s="66"/>
      <c r="H5" s="66"/>
      <c r="I5" s="77"/>
      <c r="J5" s="2"/>
    </row>
    <row r="6" spans="1:10" ht="18.75" customHeight="1">
      <c r="A6" s="2"/>
      <c r="B6" s="2"/>
      <c r="C6" s="57" t="s">
        <v>154</v>
      </c>
      <c r="D6" s="57" t="s">
        <v>155</v>
      </c>
      <c r="E6" s="57" t="s">
        <v>156</v>
      </c>
      <c r="F6" s="57" t="s">
        <v>157</v>
      </c>
      <c r="G6" s="57" t="s">
        <v>158</v>
      </c>
      <c r="H6" s="57" t="s">
        <v>159</v>
      </c>
      <c r="I6" s="57" t="s">
        <v>160</v>
      </c>
      <c r="J6" s="2"/>
    </row>
    <row r="7" spans="1:10" ht="33.75" customHeight="1">
      <c r="A7" s="145" t="s">
        <v>161</v>
      </c>
      <c r="B7" s="58" t="s">
        <v>140</v>
      </c>
      <c r="C7" s="59" t="s">
        <v>144</v>
      </c>
      <c r="D7" s="60" t="s">
        <v>144</v>
      </c>
      <c r="E7" s="60" t="s">
        <v>145</v>
      </c>
      <c r="F7" s="60" t="s">
        <v>145</v>
      </c>
      <c r="G7" s="60" t="s">
        <v>146</v>
      </c>
      <c r="H7" s="60" t="s">
        <v>146</v>
      </c>
      <c r="I7" s="75" t="s">
        <v>173</v>
      </c>
      <c r="J7" s="2"/>
    </row>
    <row r="8" spans="1:10" ht="33.75" customHeight="1">
      <c r="A8" s="146"/>
      <c r="B8" s="58" t="s">
        <v>148</v>
      </c>
      <c r="C8" s="62" t="s">
        <v>150</v>
      </c>
      <c r="D8" s="63" t="s">
        <v>150</v>
      </c>
      <c r="E8" s="63" t="s">
        <v>150</v>
      </c>
      <c r="F8" s="63" t="s">
        <v>150</v>
      </c>
      <c r="G8" s="63" t="s">
        <v>150</v>
      </c>
      <c r="H8" s="63" t="s">
        <v>150</v>
      </c>
      <c r="I8" s="76" t="s">
        <v>173</v>
      </c>
      <c r="J8" s="2"/>
    </row>
    <row r="9" spans="1:10" ht="42.75" customHeight="1">
      <c r="A9" s="147"/>
      <c r="B9" s="58" t="s">
        <v>152</v>
      </c>
      <c r="C9" s="65" t="s">
        <v>174</v>
      </c>
      <c r="D9" s="66"/>
      <c r="E9" s="66"/>
      <c r="F9" s="66"/>
      <c r="G9" s="66"/>
      <c r="H9" s="66"/>
      <c r="I9" s="77"/>
      <c r="J9" s="2"/>
    </row>
    <row r="10" spans="1:10" ht="18.75" customHeight="1">
      <c r="A10" s="2"/>
      <c r="B10" s="2"/>
      <c r="C10" s="57" t="s">
        <v>175</v>
      </c>
      <c r="D10" s="57" t="s">
        <v>176</v>
      </c>
      <c r="E10" s="57" t="s">
        <v>177</v>
      </c>
      <c r="F10" s="57" t="s">
        <v>178</v>
      </c>
      <c r="G10" s="57" t="s">
        <v>179</v>
      </c>
      <c r="H10" s="57" t="s">
        <v>180</v>
      </c>
      <c r="I10" s="57" t="s">
        <v>181</v>
      </c>
      <c r="J10" s="2"/>
    </row>
    <row r="11" spans="1:10" ht="33.75" customHeight="1">
      <c r="A11" s="145" t="s">
        <v>182</v>
      </c>
      <c r="B11" s="58" t="s">
        <v>140</v>
      </c>
      <c r="C11" s="59" t="s">
        <v>147</v>
      </c>
      <c r="D11" s="60" t="s">
        <v>147</v>
      </c>
      <c r="E11" s="60" t="s">
        <v>162</v>
      </c>
      <c r="F11" s="60" t="s">
        <v>162</v>
      </c>
      <c r="G11" s="60" t="s">
        <v>163</v>
      </c>
      <c r="H11" s="60" t="s">
        <v>164</v>
      </c>
      <c r="I11" s="75" t="s">
        <v>173</v>
      </c>
      <c r="J11" s="2"/>
    </row>
    <row r="12" spans="1:10" ht="33.75" customHeight="1">
      <c r="A12" s="146"/>
      <c r="B12" s="58" t="s">
        <v>148</v>
      </c>
      <c r="C12" s="62" t="s">
        <v>151</v>
      </c>
      <c r="D12" s="63" t="s">
        <v>151</v>
      </c>
      <c r="E12" s="63" t="s">
        <v>151</v>
      </c>
      <c r="F12" s="63" t="s">
        <v>151</v>
      </c>
      <c r="G12" s="63" t="s">
        <v>151</v>
      </c>
      <c r="H12" s="63" t="s">
        <v>151</v>
      </c>
      <c r="I12" s="76" t="s">
        <v>173</v>
      </c>
      <c r="J12" s="2"/>
    </row>
    <row r="13" spans="1:10" ht="42.75" customHeight="1">
      <c r="A13" s="147"/>
      <c r="B13" s="58" t="s">
        <v>152</v>
      </c>
      <c r="C13" s="65" t="s">
        <v>183</v>
      </c>
      <c r="D13" s="66"/>
      <c r="E13" s="66"/>
      <c r="F13" s="66"/>
      <c r="G13" s="66"/>
      <c r="H13" s="66"/>
      <c r="I13" s="77"/>
      <c r="J13" s="2"/>
    </row>
    <row r="14" spans="1:10" ht="18.75" customHeight="1">
      <c r="A14" s="2"/>
      <c r="B14" s="2"/>
      <c r="C14" s="57" t="s">
        <v>184</v>
      </c>
      <c r="D14" s="57" t="s">
        <v>185</v>
      </c>
      <c r="E14" s="57" t="s">
        <v>186</v>
      </c>
      <c r="F14" s="57" t="s">
        <v>187</v>
      </c>
      <c r="G14" s="57" t="s">
        <v>188</v>
      </c>
      <c r="H14" s="57" t="s">
        <v>189</v>
      </c>
      <c r="I14" s="57" t="s">
        <v>190</v>
      </c>
      <c r="J14" s="2"/>
    </row>
    <row r="15" spans="1:10" ht="33.75" customHeight="1">
      <c r="A15" s="145" t="s">
        <v>191</v>
      </c>
      <c r="B15" s="58" t="s">
        <v>140</v>
      </c>
      <c r="C15" s="59" t="s">
        <v>165</v>
      </c>
      <c r="D15" s="60" t="s">
        <v>165</v>
      </c>
      <c r="E15" s="60" t="s">
        <v>166</v>
      </c>
      <c r="F15" s="60" t="s">
        <v>166</v>
      </c>
      <c r="G15" s="60" t="s">
        <v>167</v>
      </c>
      <c r="H15" s="78" t="s">
        <v>168</v>
      </c>
      <c r="I15" s="75" t="s">
        <v>173</v>
      </c>
      <c r="J15" s="2"/>
    </row>
    <row r="16" spans="1:10" ht="33.75" customHeight="1">
      <c r="A16" s="146"/>
      <c r="B16" s="58" t="s">
        <v>148</v>
      </c>
      <c r="C16" s="62" t="s">
        <v>169</v>
      </c>
      <c r="D16" s="63" t="s">
        <v>169</v>
      </c>
      <c r="E16" s="63" t="s">
        <v>169</v>
      </c>
      <c r="F16" s="63" t="s">
        <v>169</v>
      </c>
      <c r="G16" s="63" t="s">
        <v>169</v>
      </c>
      <c r="H16" s="63" t="s">
        <v>169</v>
      </c>
      <c r="I16" s="76" t="s">
        <v>173</v>
      </c>
      <c r="J16" s="2"/>
    </row>
    <row r="17" spans="1:29" ht="42.75" customHeight="1">
      <c r="A17" s="147"/>
      <c r="B17" s="58" t="s">
        <v>152</v>
      </c>
      <c r="C17" s="65" t="s">
        <v>192</v>
      </c>
      <c r="D17" s="66"/>
      <c r="E17" s="66"/>
      <c r="F17" s="66"/>
      <c r="G17" s="66"/>
      <c r="H17" s="66"/>
      <c r="I17" s="77"/>
      <c r="J17" s="2"/>
    </row>
    <row r="18" spans="1:29" ht="18" customHeight="1">
      <c r="A18" s="2"/>
      <c r="B18" s="2"/>
      <c r="C18" s="2"/>
      <c r="D18" s="2"/>
      <c r="E18" s="2"/>
      <c r="F18" s="2"/>
      <c r="G18" s="2"/>
      <c r="H18" s="2"/>
      <c r="I18" s="2"/>
      <c r="J18" s="2"/>
      <c r="K18" s="13"/>
      <c r="L18" s="13"/>
      <c r="M18" s="13"/>
      <c r="N18" s="13"/>
      <c r="O18" s="13"/>
      <c r="P18" s="13"/>
      <c r="Q18" s="13"/>
      <c r="R18" s="13"/>
      <c r="S18" s="13"/>
      <c r="T18" s="13"/>
      <c r="U18" s="13"/>
      <c r="V18" s="13"/>
      <c r="W18" s="13"/>
      <c r="X18" s="13"/>
      <c r="Y18" s="13"/>
      <c r="Z18" s="13"/>
      <c r="AA18" s="13"/>
      <c r="AB18" s="13"/>
      <c r="AC18" s="13"/>
    </row>
    <row r="19" spans="1:29" ht="24" customHeight="1">
      <c r="A19" s="2"/>
      <c r="B19" s="2"/>
      <c r="C19" s="148" t="s">
        <v>193</v>
      </c>
      <c r="D19" s="105"/>
      <c r="E19" s="149" t="s">
        <v>194</v>
      </c>
      <c r="F19" s="122"/>
      <c r="G19" s="102"/>
      <c r="H19" s="141" t="s">
        <v>48</v>
      </c>
      <c r="I19" s="102"/>
      <c r="J19" s="2"/>
      <c r="K19" s="13"/>
      <c r="L19" s="13"/>
      <c r="M19" s="13"/>
      <c r="N19" s="13"/>
      <c r="O19" s="13"/>
      <c r="P19" s="13"/>
      <c r="Q19" s="13"/>
      <c r="R19" s="13"/>
      <c r="S19" s="13"/>
      <c r="T19" s="13"/>
      <c r="U19" s="13"/>
      <c r="V19" s="13"/>
      <c r="W19" s="13"/>
      <c r="X19" s="13"/>
      <c r="Y19" s="13"/>
      <c r="Z19" s="13"/>
      <c r="AA19" s="13"/>
      <c r="AB19" s="13"/>
      <c r="AC19" s="13"/>
    </row>
    <row r="20" spans="1:29" ht="24" customHeight="1">
      <c r="A20" s="2"/>
      <c r="B20" s="2"/>
      <c r="C20" s="109"/>
      <c r="D20" s="111"/>
      <c r="E20" s="142"/>
      <c r="F20" s="122"/>
      <c r="G20" s="102"/>
      <c r="H20" s="71"/>
      <c r="I20" s="71"/>
      <c r="J20" s="2"/>
      <c r="K20" s="13"/>
      <c r="L20" s="13"/>
      <c r="M20" s="13"/>
      <c r="N20" s="13"/>
      <c r="O20" s="13"/>
      <c r="P20" s="13"/>
      <c r="Q20" s="13"/>
      <c r="R20" s="13"/>
      <c r="S20" s="13"/>
      <c r="T20" s="13"/>
      <c r="U20" s="13"/>
      <c r="V20" s="13"/>
      <c r="W20" s="13"/>
      <c r="X20" s="13"/>
      <c r="Y20" s="13"/>
      <c r="Z20" s="13"/>
      <c r="AA20" s="13"/>
      <c r="AB20" s="13"/>
      <c r="AC20" s="13"/>
    </row>
    <row r="21" spans="1:29" ht="18"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row>
    <row r="22" spans="1:29" ht="18"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29" ht="18"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row>
    <row r="24" spans="1:29" ht="18"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row>
    <row r="25" spans="1:29" ht="18"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row>
    <row r="26" spans="1:29" ht="18"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row>
    <row r="27" spans="1:29" ht="18"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row>
    <row r="28" spans="1:29" ht="18"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row>
    <row r="29" spans="1:29" ht="13.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row>
    <row r="30" spans="1:29" ht="13.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row>
    <row r="31" spans="1:29" ht="13.5" customHeight="1">
      <c r="A31" s="13"/>
      <c r="B31" s="13"/>
      <c r="C31" s="52"/>
      <c r="D31" s="72"/>
      <c r="E31" s="72"/>
      <c r="F31" s="72"/>
      <c r="G31" s="13"/>
      <c r="H31" s="13"/>
      <c r="I31" s="13"/>
      <c r="J31" s="13"/>
      <c r="K31" s="13"/>
      <c r="L31" s="13"/>
      <c r="M31" s="13"/>
      <c r="N31" s="13"/>
      <c r="O31" s="13"/>
      <c r="P31" s="13"/>
      <c r="Q31" s="13"/>
      <c r="R31" s="13"/>
      <c r="S31" s="13"/>
      <c r="T31" s="13"/>
      <c r="U31" s="13"/>
      <c r="V31" s="13"/>
      <c r="W31" s="13"/>
      <c r="X31" s="13"/>
      <c r="Y31" s="13"/>
      <c r="Z31" s="13"/>
      <c r="AA31" s="13"/>
      <c r="AB31" s="13"/>
      <c r="AC31" s="13"/>
    </row>
    <row r="32" spans="1:29" ht="13.5" customHeight="1">
      <c r="A32" s="13"/>
      <c r="B32" s="13"/>
      <c r="C32" s="73"/>
      <c r="D32" s="52"/>
      <c r="E32" s="52"/>
      <c r="F32" s="52"/>
      <c r="G32" s="13"/>
      <c r="H32" s="13"/>
      <c r="I32" s="13"/>
      <c r="J32" s="13"/>
      <c r="K32" s="13"/>
      <c r="L32" s="13"/>
      <c r="M32" s="13"/>
      <c r="N32" s="13"/>
      <c r="O32" s="13"/>
      <c r="P32" s="13"/>
      <c r="Q32" s="13"/>
      <c r="R32" s="13"/>
      <c r="S32" s="13"/>
      <c r="T32" s="13"/>
      <c r="U32" s="13"/>
      <c r="V32" s="13"/>
      <c r="W32" s="13"/>
      <c r="X32" s="13"/>
      <c r="Y32" s="13"/>
      <c r="Z32" s="13"/>
      <c r="AA32" s="13"/>
      <c r="AB32" s="13"/>
      <c r="AC32" s="13"/>
    </row>
    <row r="33" spans="1:29" ht="13.5" customHeight="1">
      <c r="A33" s="13"/>
      <c r="B33" s="13"/>
      <c r="C33" s="52"/>
      <c r="D33" s="52"/>
      <c r="E33" s="52"/>
      <c r="F33" s="52"/>
      <c r="G33" s="13"/>
      <c r="H33" s="13"/>
      <c r="I33" s="13"/>
      <c r="J33" s="13"/>
      <c r="K33" s="13"/>
      <c r="L33" s="13"/>
      <c r="M33" s="13"/>
      <c r="N33" s="13"/>
      <c r="O33" s="13"/>
      <c r="P33" s="13"/>
      <c r="Q33" s="13"/>
      <c r="R33" s="13"/>
      <c r="S33" s="13"/>
      <c r="T33" s="13"/>
      <c r="U33" s="13"/>
      <c r="V33" s="13"/>
      <c r="W33" s="13"/>
      <c r="X33" s="13"/>
      <c r="Y33" s="13"/>
      <c r="Z33" s="13"/>
      <c r="AA33" s="13"/>
      <c r="AB33" s="13"/>
      <c r="AC33" s="13"/>
    </row>
    <row r="34" spans="1:29" ht="13.5" customHeight="1">
      <c r="A34" s="13"/>
      <c r="B34" s="13"/>
      <c r="C34" s="52"/>
      <c r="D34" s="52"/>
      <c r="E34" s="52"/>
      <c r="F34" s="52"/>
      <c r="G34" s="13"/>
      <c r="H34" s="13"/>
      <c r="I34" s="13"/>
      <c r="J34" s="13"/>
      <c r="K34" s="13"/>
      <c r="L34" s="13"/>
      <c r="M34" s="13"/>
      <c r="N34" s="13"/>
      <c r="O34" s="13"/>
      <c r="P34" s="13"/>
      <c r="Q34" s="13"/>
      <c r="R34" s="13"/>
      <c r="S34" s="13"/>
      <c r="T34" s="13"/>
      <c r="U34" s="13"/>
      <c r="V34" s="13"/>
      <c r="W34" s="13"/>
      <c r="X34" s="13"/>
      <c r="Y34" s="13"/>
      <c r="Z34" s="13"/>
      <c r="AA34" s="13"/>
      <c r="AB34" s="13"/>
      <c r="AC34" s="13"/>
    </row>
    <row r="35" spans="1:29" ht="13.5" customHeight="1">
      <c r="A35" s="13"/>
      <c r="B35" s="13"/>
      <c r="C35" s="52"/>
      <c r="D35" s="73"/>
      <c r="E35" s="52"/>
      <c r="F35" s="52"/>
      <c r="G35" s="13"/>
      <c r="H35" s="13"/>
      <c r="I35" s="13"/>
      <c r="J35" s="13"/>
      <c r="K35" s="13"/>
      <c r="L35" s="13"/>
      <c r="M35" s="13"/>
      <c r="N35" s="13"/>
      <c r="O35" s="13"/>
      <c r="P35" s="13"/>
      <c r="Q35" s="13"/>
      <c r="R35" s="13"/>
      <c r="S35" s="13"/>
      <c r="T35" s="13"/>
      <c r="U35" s="13"/>
      <c r="V35" s="13"/>
      <c r="W35" s="13"/>
      <c r="X35" s="13"/>
      <c r="Y35" s="13"/>
      <c r="Z35" s="13"/>
      <c r="AA35" s="13"/>
      <c r="AB35" s="13"/>
      <c r="AC35" s="13"/>
    </row>
    <row r="36" spans="1:29" ht="13.5" customHeight="1">
      <c r="A36" s="13"/>
      <c r="B36" s="13"/>
      <c r="C36" s="52"/>
      <c r="D36" s="73"/>
      <c r="E36" s="52"/>
      <c r="F36" s="52"/>
      <c r="G36" s="13"/>
      <c r="H36" s="13"/>
      <c r="I36" s="13"/>
      <c r="J36" s="13"/>
      <c r="K36" s="13"/>
      <c r="L36" s="13"/>
      <c r="M36" s="13"/>
      <c r="N36" s="13"/>
      <c r="O36" s="13"/>
      <c r="P36" s="13"/>
      <c r="Q36" s="13"/>
      <c r="R36" s="13"/>
      <c r="S36" s="13"/>
      <c r="T36" s="13"/>
      <c r="U36" s="13"/>
      <c r="V36" s="13"/>
      <c r="W36" s="13"/>
      <c r="X36" s="13"/>
      <c r="Y36" s="13"/>
      <c r="Z36" s="13"/>
      <c r="AA36" s="13"/>
      <c r="AB36" s="13"/>
      <c r="AC36" s="13"/>
    </row>
    <row r="37" spans="1:29" ht="13.5" customHeight="1">
      <c r="A37" s="13"/>
      <c r="B37" s="13"/>
      <c r="C37" s="52"/>
      <c r="D37" s="52"/>
      <c r="E37" s="52"/>
      <c r="F37" s="52"/>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3.5" customHeight="1">
      <c r="A38" s="13"/>
      <c r="B38" s="13"/>
      <c r="C38" s="52"/>
      <c r="D38" s="52"/>
      <c r="E38" s="52"/>
      <c r="F38" s="52"/>
      <c r="G38" s="13"/>
      <c r="H38" s="13"/>
      <c r="I38" s="13"/>
      <c r="J38" s="13"/>
      <c r="K38" s="13"/>
      <c r="L38" s="13"/>
      <c r="M38" s="13"/>
      <c r="N38" s="13"/>
      <c r="O38" s="13"/>
      <c r="P38" s="13"/>
      <c r="Q38" s="13"/>
      <c r="R38" s="13"/>
      <c r="S38" s="13"/>
      <c r="T38" s="13"/>
      <c r="U38" s="13"/>
      <c r="V38" s="13"/>
      <c r="W38" s="13"/>
      <c r="X38" s="13"/>
      <c r="Y38" s="13"/>
      <c r="Z38" s="13"/>
      <c r="AA38" s="13"/>
      <c r="AB38" s="13"/>
      <c r="AC38" s="13"/>
    </row>
    <row r="39" spans="1:29" ht="13.5" customHeight="1">
      <c r="A39" s="13"/>
      <c r="B39" s="13"/>
      <c r="C39" s="52"/>
      <c r="D39" s="52"/>
      <c r="E39" s="52"/>
      <c r="F39" s="52"/>
      <c r="G39" s="13"/>
      <c r="H39" s="13"/>
      <c r="I39" s="13"/>
      <c r="J39" s="13"/>
      <c r="K39" s="13"/>
      <c r="L39" s="13"/>
      <c r="M39" s="13"/>
      <c r="N39" s="13"/>
      <c r="O39" s="13"/>
      <c r="P39" s="13"/>
      <c r="Q39" s="13"/>
      <c r="R39" s="13"/>
      <c r="S39" s="13"/>
      <c r="T39" s="13"/>
      <c r="U39" s="13"/>
      <c r="V39" s="13"/>
      <c r="W39" s="13"/>
      <c r="X39" s="13"/>
      <c r="Y39" s="13"/>
      <c r="Z39" s="13"/>
      <c r="AA39" s="13"/>
      <c r="AB39" s="13"/>
      <c r="AC39" s="13"/>
    </row>
    <row r="40" spans="1:29" ht="13.5" customHeight="1">
      <c r="A40" s="13"/>
      <c r="B40" s="13"/>
      <c r="C40" s="52"/>
      <c r="D40" s="72"/>
      <c r="E40" s="53"/>
      <c r="F40" s="53"/>
      <c r="G40" s="13"/>
      <c r="H40" s="13"/>
      <c r="I40" s="13"/>
      <c r="J40" s="13"/>
      <c r="K40" s="13"/>
      <c r="L40" s="13"/>
      <c r="M40" s="13"/>
      <c r="N40" s="13"/>
      <c r="O40" s="13"/>
      <c r="P40" s="13"/>
      <c r="Q40" s="13"/>
      <c r="R40" s="13"/>
      <c r="S40" s="13"/>
      <c r="T40" s="13"/>
      <c r="U40" s="13"/>
      <c r="V40" s="13"/>
      <c r="W40" s="13"/>
      <c r="X40" s="13"/>
      <c r="Y40" s="13"/>
      <c r="Z40" s="13"/>
      <c r="AA40" s="13"/>
      <c r="AB40" s="13"/>
      <c r="AC40" s="13"/>
    </row>
    <row r="41" spans="1:29" ht="13.5" customHeight="1">
      <c r="A41" s="13"/>
      <c r="B41" s="13"/>
      <c r="C41" s="52"/>
      <c r="D41" s="52"/>
      <c r="E41" s="73"/>
      <c r="F41" s="52"/>
      <c r="G41" s="13"/>
      <c r="H41" s="13"/>
      <c r="I41" s="13"/>
      <c r="J41" s="13"/>
      <c r="K41" s="13"/>
      <c r="L41" s="13"/>
      <c r="M41" s="13"/>
      <c r="N41" s="13"/>
      <c r="O41" s="13"/>
      <c r="P41" s="13"/>
      <c r="Q41" s="13"/>
      <c r="R41" s="13"/>
      <c r="S41" s="13"/>
      <c r="T41" s="13"/>
      <c r="U41" s="13"/>
      <c r="V41" s="13"/>
      <c r="W41" s="13"/>
      <c r="X41" s="13"/>
      <c r="Y41" s="13"/>
      <c r="Z41" s="13"/>
      <c r="AA41" s="13"/>
      <c r="AB41" s="13"/>
      <c r="AC41" s="13"/>
    </row>
    <row r="42" spans="1:29" ht="13.5" customHeight="1">
      <c r="A42" s="13"/>
      <c r="B42" s="13"/>
      <c r="C42" s="52"/>
      <c r="D42" s="52"/>
      <c r="E42" s="52"/>
      <c r="F42" s="52"/>
      <c r="G42" s="13"/>
      <c r="H42" s="13"/>
      <c r="I42" s="13"/>
      <c r="J42" s="13"/>
      <c r="K42" s="13"/>
      <c r="L42" s="13"/>
      <c r="M42" s="13"/>
      <c r="N42" s="13"/>
      <c r="O42" s="13"/>
      <c r="P42" s="13"/>
      <c r="Q42" s="13"/>
      <c r="R42" s="13"/>
      <c r="S42" s="13"/>
      <c r="T42" s="13"/>
      <c r="U42" s="13"/>
      <c r="V42" s="13"/>
      <c r="W42" s="13"/>
      <c r="X42" s="13"/>
      <c r="Y42" s="13"/>
      <c r="Z42" s="13"/>
      <c r="AA42" s="13"/>
      <c r="AB42" s="13"/>
      <c r="AC42" s="13"/>
    </row>
    <row r="43" spans="1:29" ht="13.5" customHeight="1">
      <c r="A43" s="13"/>
      <c r="B43" s="13"/>
      <c r="C43" s="52"/>
      <c r="D43" s="52"/>
      <c r="E43" s="73"/>
      <c r="F43" s="52"/>
      <c r="G43" s="13"/>
      <c r="H43" s="13"/>
      <c r="I43" s="13"/>
      <c r="J43" s="13"/>
      <c r="K43" s="13"/>
      <c r="L43" s="13"/>
      <c r="M43" s="13"/>
      <c r="N43" s="13"/>
      <c r="O43" s="13"/>
      <c r="P43" s="13"/>
      <c r="Q43" s="13"/>
      <c r="R43" s="13"/>
      <c r="S43" s="13"/>
      <c r="T43" s="13"/>
      <c r="U43" s="13"/>
      <c r="V43" s="13"/>
      <c r="W43" s="13"/>
      <c r="X43" s="13"/>
      <c r="Y43" s="13"/>
      <c r="Z43" s="13"/>
      <c r="AA43" s="13"/>
      <c r="AB43" s="13"/>
      <c r="AC43" s="13"/>
    </row>
    <row r="44" spans="1:29" ht="13.5" customHeight="1">
      <c r="A44" s="13"/>
      <c r="B44" s="13"/>
      <c r="C44" s="52"/>
      <c r="D44" s="52"/>
      <c r="E44" s="73"/>
      <c r="F44" s="73"/>
      <c r="G44" s="13"/>
      <c r="H44" s="13"/>
      <c r="I44" s="13"/>
      <c r="J44" s="13"/>
      <c r="K44" s="13"/>
      <c r="L44" s="13"/>
      <c r="M44" s="13"/>
      <c r="N44" s="13"/>
      <c r="O44" s="13"/>
      <c r="P44" s="13"/>
      <c r="Q44" s="13"/>
      <c r="R44" s="13"/>
      <c r="S44" s="13"/>
      <c r="T44" s="13"/>
      <c r="U44" s="13"/>
      <c r="V44" s="13"/>
      <c r="W44" s="13"/>
      <c r="X44" s="13"/>
      <c r="Y44" s="13"/>
      <c r="Z44" s="13"/>
      <c r="AA44" s="13"/>
      <c r="AB44" s="13"/>
      <c r="AC44" s="13"/>
    </row>
    <row r="45" spans="1:29" ht="13.5" customHeight="1">
      <c r="A45" s="13"/>
      <c r="B45" s="13"/>
      <c r="C45" s="52"/>
      <c r="D45" s="52"/>
      <c r="E45" s="73"/>
      <c r="F45" s="52"/>
      <c r="G45" s="13"/>
      <c r="H45" s="13"/>
      <c r="I45" s="13"/>
      <c r="J45" s="13"/>
      <c r="K45" s="13"/>
      <c r="L45" s="13"/>
      <c r="M45" s="13"/>
      <c r="N45" s="13"/>
      <c r="O45" s="13"/>
      <c r="P45" s="13"/>
      <c r="Q45" s="13"/>
      <c r="R45" s="13"/>
      <c r="S45" s="13"/>
      <c r="T45" s="13"/>
      <c r="U45" s="13"/>
      <c r="V45" s="13"/>
      <c r="W45" s="13"/>
      <c r="X45" s="13"/>
      <c r="Y45" s="13"/>
      <c r="Z45" s="13"/>
      <c r="AA45" s="13"/>
      <c r="AB45" s="13"/>
      <c r="AC45" s="13"/>
    </row>
    <row r="46" spans="1:29" ht="13.5" customHeight="1">
      <c r="A46" s="13"/>
      <c r="B46" s="13"/>
      <c r="C46" s="52"/>
      <c r="D46" s="52"/>
      <c r="E46" s="52"/>
      <c r="F46" s="52"/>
      <c r="G46" s="13"/>
      <c r="H46" s="13"/>
      <c r="I46" s="13"/>
      <c r="J46" s="13"/>
      <c r="K46" s="13"/>
      <c r="L46" s="13"/>
      <c r="M46" s="13"/>
      <c r="N46" s="13"/>
      <c r="O46" s="13"/>
      <c r="P46" s="13"/>
      <c r="Q46" s="13"/>
      <c r="R46" s="13"/>
      <c r="S46" s="13"/>
      <c r="T46" s="13"/>
      <c r="U46" s="13"/>
      <c r="V46" s="13"/>
      <c r="W46" s="13"/>
      <c r="X46" s="13"/>
      <c r="Y46" s="13"/>
      <c r="Z46" s="13"/>
      <c r="AA46" s="13"/>
      <c r="AB46" s="13"/>
      <c r="AC46" s="13"/>
    </row>
    <row r="47" spans="1:29" ht="13.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row>
    <row r="48" spans="1:29" ht="13.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row>
    <row r="49" spans="1:29" ht="13.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row>
    <row r="50" spans="1:29" ht="13.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row>
    <row r="51" spans="1:29" ht="12.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row>
    <row r="52" spans="1:29" ht="12.75" customHeight="1">
      <c r="A52" s="13"/>
      <c r="B52" s="13"/>
      <c r="C52" s="52"/>
      <c r="D52" s="52"/>
      <c r="E52" s="52"/>
      <c r="F52" s="52"/>
      <c r="G52" s="52"/>
      <c r="H52" s="52"/>
      <c r="I52" s="13"/>
      <c r="J52" s="13"/>
      <c r="K52" s="13"/>
      <c r="L52" s="13"/>
      <c r="M52" s="13"/>
      <c r="N52" s="13"/>
      <c r="O52" s="13"/>
      <c r="P52" s="13"/>
      <c r="Q52" s="13"/>
      <c r="R52" s="13"/>
      <c r="S52" s="13"/>
      <c r="T52" s="13"/>
      <c r="U52" s="13"/>
      <c r="V52" s="13"/>
      <c r="W52" s="13"/>
      <c r="X52" s="13"/>
      <c r="Y52" s="13"/>
      <c r="Z52" s="13"/>
      <c r="AA52" s="13"/>
      <c r="AB52" s="13"/>
      <c r="AC52" s="13"/>
    </row>
    <row r="53" spans="1:29" ht="12.75" customHeight="1">
      <c r="A53" s="13"/>
      <c r="B53" s="13"/>
      <c r="C53" s="52"/>
      <c r="D53" s="52"/>
      <c r="E53" s="52"/>
      <c r="F53" s="52"/>
      <c r="G53" s="53"/>
      <c r="H53" s="52"/>
      <c r="I53" s="13"/>
      <c r="J53" s="13"/>
      <c r="K53" s="13"/>
      <c r="L53" s="13"/>
      <c r="M53" s="13"/>
      <c r="N53" s="13"/>
      <c r="O53" s="13"/>
      <c r="P53" s="13"/>
      <c r="Q53" s="13"/>
      <c r="R53" s="13"/>
      <c r="S53" s="13"/>
      <c r="T53" s="13"/>
      <c r="U53" s="13"/>
      <c r="V53" s="13"/>
      <c r="W53" s="13"/>
      <c r="X53" s="13"/>
      <c r="Y53" s="13"/>
      <c r="Z53" s="13"/>
      <c r="AA53" s="13"/>
      <c r="AB53" s="13"/>
      <c r="AC53" s="13"/>
    </row>
    <row r="54" spans="1:29" ht="12.75" customHeight="1">
      <c r="A54" s="13"/>
      <c r="B54" s="13"/>
      <c r="C54" s="52"/>
      <c r="D54" s="52"/>
      <c r="E54" s="52"/>
      <c r="F54" s="73"/>
      <c r="G54" s="52"/>
      <c r="H54" s="52"/>
      <c r="I54" s="13"/>
      <c r="J54" s="13"/>
      <c r="K54" s="13"/>
      <c r="L54" s="13"/>
      <c r="M54" s="13"/>
      <c r="N54" s="13"/>
      <c r="O54" s="13"/>
      <c r="P54" s="13"/>
      <c r="Q54" s="13"/>
      <c r="R54" s="13"/>
      <c r="S54" s="13"/>
      <c r="T54" s="13"/>
      <c r="U54" s="13"/>
      <c r="V54" s="13"/>
      <c r="W54" s="13"/>
      <c r="X54" s="13"/>
      <c r="Y54" s="13"/>
      <c r="Z54" s="13"/>
      <c r="AA54" s="13"/>
      <c r="AB54" s="13"/>
      <c r="AC54" s="13"/>
    </row>
    <row r="55" spans="1:29" ht="12.75" customHeight="1">
      <c r="A55" s="13"/>
      <c r="B55" s="13"/>
      <c r="C55" s="52"/>
      <c r="D55" s="52"/>
      <c r="E55" s="52"/>
      <c r="F55" s="73"/>
      <c r="G55" s="52"/>
      <c r="H55" s="52"/>
      <c r="I55" s="13"/>
      <c r="J55" s="13"/>
      <c r="K55" s="13"/>
      <c r="L55" s="13"/>
      <c r="M55" s="13"/>
      <c r="N55" s="13"/>
      <c r="O55" s="13"/>
      <c r="P55" s="13"/>
      <c r="Q55" s="13"/>
      <c r="R55" s="13"/>
      <c r="S55" s="13"/>
      <c r="T55" s="13"/>
      <c r="U55" s="13"/>
      <c r="V55" s="13"/>
      <c r="W55" s="13"/>
      <c r="X55" s="13"/>
      <c r="Y55" s="13"/>
      <c r="Z55" s="13"/>
      <c r="AA55" s="13"/>
      <c r="AB55" s="13"/>
      <c r="AC55" s="13"/>
    </row>
    <row r="56" spans="1:29" ht="12.75" customHeight="1">
      <c r="A56" s="13"/>
      <c r="B56" s="13"/>
      <c r="C56" s="52"/>
      <c r="D56" s="52"/>
      <c r="E56" s="73"/>
      <c r="F56" s="73"/>
      <c r="G56" s="52"/>
      <c r="H56" s="52"/>
      <c r="I56" s="13"/>
      <c r="J56" s="13"/>
      <c r="K56" s="13"/>
      <c r="L56" s="13"/>
      <c r="M56" s="13"/>
      <c r="N56" s="13"/>
      <c r="O56" s="13"/>
      <c r="P56" s="13"/>
      <c r="Q56" s="13"/>
      <c r="R56" s="13"/>
      <c r="S56" s="13"/>
      <c r="T56" s="13"/>
      <c r="U56" s="13"/>
      <c r="V56" s="13"/>
      <c r="W56" s="13"/>
      <c r="X56" s="13"/>
      <c r="Y56" s="13"/>
      <c r="Z56" s="13"/>
      <c r="AA56" s="13"/>
      <c r="AB56" s="13"/>
      <c r="AC56" s="13"/>
    </row>
    <row r="57" spans="1:29" ht="12.75" customHeight="1">
      <c r="A57" s="13"/>
      <c r="B57" s="13"/>
      <c r="C57" s="52"/>
      <c r="D57" s="52"/>
      <c r="E57" s="73"/>
      <c r="F57" s="73"/>
      <c r="G57" s="52"/>
      <c r="H57" s="52"/>
      <c r="I57" s="13"/>
      <c r="J57" s="13"/>
      <c r="K57" s="13"/>
      <c r="L57" s="13"/>
      <c r="M57" s="13"/>
      <c r="N57" s="13"/>
      <c r="O57" s="13"/>
      <c r="P57" s="13"/>
      <c r="Q57" s="13"/>
      <c r="R57" s="13"/>
      <c r="S57" s="13"/>
      <c r="T57" s="13"/>
      <c r="U57" s="13"/>
      <c r="V57" s="13"/>
      <c r="W57" s="13"/>
      <c r="X57" s="13"/>
      <c r="Y57" s="13"/>
      <c r="Z57" s="13"/>
      <c r="AA57" s="13"/>
      <c r="AB57" s="13"/>
      <c r="AC57" s="13"/>
    </row>
    <row r="58" spans="1:29" ht="12.75" customHeight="1">
      <c r="A58" s="13"/>
      <c r="B58" s="13"/>
      <c r="C58" s="52"/>
      <c r="D58" s="52"/>
      <c r="E58" s="52"/>
      <c r="F58" s="52"/>
      <c r="G58" s="52"/>
      <c r="H58" s="52"/>
      <c r="I58" s="13"/>
      <c r="J58" s="13"/>
      <c r="K58" s="13"/>
      <c r="L58" s="13"/>
      <c r="M58" s="13"/>
      <c r="N58" s="13"/>
      <c r="O58" s="13"/>
      <c r="P58" s="13"/>
      <c r="Q58" s="13"/>
      <c r="R58" s="13"/>
      <c r="S58" s="13"/>
      <c r="T58" s="13"/>
      <c r="U58" s="13"/>
      <c r="V58" s="13"/>
      <c r="W58" s="13"/>
      <c r="X58" s="13"/>
      <c r="Y58" s="13"/>
      <c r="Z58" s="13"/>
      <c r="AA58" s="13"/>
      <c r="AB58" s="13"/>
      <c r="AC58" s="13"/>
    </row>
    <row r="59" spans="1:29" ht="12.75" customHeight="1">
      <c r="A59" s="13"/>
      <c r="B59" s="13"/>
      <c r="C59" s="52"/>
      <c r="D59" s="52"/>
      <c r="E59" s="52"/>
      <c r="F59" s="52"/>
      <c r="G59" s="52"/>
      <c r="H59" s="52"/>
      <c r="I59" s="13"/>
      <c r="J59" s="13"/>
      <c r="K59" s="13"/>
      <c r="L59" s="13"/>
      <c r="M59" s="13"/>
      <c r="N59" s="13"/>
      <c r="O59" s="13"/>
      <c r="P59" s="13"/>
      <c r="Q59" s="13"/>
      <c r="R59" s="13"/>
      <c r="S59" s="13"/>
      <c r="T59" s="13"/>
      <c r="U59" s="13"/>
      <c r="V59" s="13"/>
      <c r="W59" s="13"/>
      <c r="X59" s="13"/>
      <c r="Y59" s="13"/>
      <c r="Z59" s="13"/>
      <c r="AA59" s="13"/>
      <c r="AB59" s="13"/>
      <c r="AC59" s="13"/>
    </row>
    <row r="60" spans="1:29" ht="12.75" customHeight="1">
      <c r="A60" s="13"/>
      <c r="B60" s="13"/>
      <c r="C60" s="52"/>
      <c r="D60" s="52"/>
      <c r="E60" s="53"/>
      <c r="F60" s="52"/>
      <c r="G60" s="52"/>
      <c r="H60" s="52"/>
      <c r="I60" s="13"/>
      <c r="J60" s="13"/>
      <c r="K60" s="13"/>
      <c r="L60" s="13"/>
      <c r="M60" s="13"/>
      <c r="N60" s="13"/>
      <c r="O60" s="13"/>
      <c r="P60" s="13"/>
      <c r="Q60" s="13"/>
      <c r="R60" s="13"/>
      <c r="S60" s="13"/>
      <c r="T60" s="13"/>
      <c r="U60" s="13"/>
      <c r="V60" s="13"/>
      <c r="W60" s="13"/>
      <c r="X60" s="13"/>
      <c r="Y60" s="13"/>
      <c r="Z60" s="13"/>
      <c r="AA60" s="13"/>
      <c r="AB60" s="13"/>
      <c r="AC60" s="13"/>
    </row>
    <row r="61" spans="1:29" ht="12.75" customHeight="1">
      <c r="A61" s="13"/>
      <c r="B61" s="13"/>
      <c r="C61" s="52"/>
      <c r="D61" s="52"/>
      <c r="E61" s="74"/>
      <c r="F61" s="52"/>
      <c r="G61" s="52"/>
      <c r="H61" s="52"/>
      <c r="I61" s="13"/>
      <c r="J61" s="13"/>
      <c r="K61" s="13"/>
      <c r="L61" s="13"/>
      <c r="M61" s="13"/>
      <c r="N61" s="13"/>
      <c r="O61" s="13"/>
      <c r="P61" s="13"/>
      <c r="Q61" s="13"/>
      <c r="R61" s="13"/>
      <c r="S61" s="13"/>
      <c r="T61" s="13"/>
      <c r="U61" s="13"/>
      <c r="V61" s="13"/>
      <c r="W61" s="13"/>
      <c r="X61" s="13"/>
      <c r="Y61" s="13"/>
      <c r="Z61" s="13"/>
      <c r="AA61" s="13"/>
      <c r="AB61" s="13"/>
      <c r="AC61" s="13"/>
    </row>
    <row r="62" spans="1:29" ht="12.75" customHeight="1">
      <c r="A62" s="13"/>
      <c r="B62" s="13"/>
      <c r="C62" s="52"/>
      <c r="D62" s="52"/>
      <c r="E62" s="73"/>
      <c r="F62" s="52"/>
      <c r="G62" s="52"/>
      <c r="H62" s="52"/>
      <c r="I62" s="13"/>
      <c r="J62" s="13"/>
      <c r="K62" s="13"/>
      <c r="L62" s="13"/>
      <c r="M62" s="13"/>
      <c r="N62" s="13"/>
      <c r="O62" s="13"/>
      <c r="P62" s="13"/>
      <c r="Q62" s="13"/>
      <c r="R62" s="13"/>
      <c r="S62" s="13"/>
      <c r="T62" s="13"/>
      <c r="U62" s="13"/>
      <c r="V62" s="13"/>
      <c r="W62" s="13"/>
      <c r="X62" s="13"/>
      <c r="Y62" s="13"/>
      <c r="Z62" s="13"/>
      <c r="AA62" s="13"/>
      <c r="AB62" s="13"/>
      <c r="AC62" s="13"/>
    </row>
    <row r="63" spans="1:29" ht="12.75" customHeight="1">
      <c r="A63" s="13"/>
      <c r="B63" s="13"/>
      <c r="C63" s="52"/>
      <c r="D63" s="52"/>
      <c r="E63" s="73"/>
      <c r="F63" s="52"/>
      <c r="G63" s="52"/>
      <c r="H63" s="52"/>
      <c r="I63" s="13"/>
      <c r="J63" s="13"/>
      <c r="K63" s="13"/>
      <c r="L63" s="13"/>
      <c r="M63" s="13"/>
      <c r="N63" s="13"/>
      <c r="O63" s="13"/>
      <c r="P63" s="13"/>
      <c r="Q63" s="13"/>
      <c r="R63" s="13"/>
      <c r="S63" s="13"/>
      <c r="T63" s="13"/>
      <c r="U63" s="13"/>
      <c r="V63" s="13"/>
      <c r="W63" s="13"/>
      <c r="X63" s="13"/>
      <c r="Y63" s="13"/>
      <c r="Z63" s="13"/>
      <c r="AA63" s="13"/>
      <c r="AB63" s="13"/>
      <c r="AC63" s="13"/>
    </row>
    <row r="64" spans="1:29" ht="12.75" customHeight="1">
      <c r="A64" s="13"/>
      <c r="B64" s="13"/>
      <c r="C64" s="52"/>
      <c r="D64" s="52"/>
      <c r="E64" s="52"/>
      <c r="F64" s="52"/>
      <c r="G64" s="52"/>
      <c r="H64" s="52"/>
      <c r="I64" s="13"/>
      <c r="J64" s="13"/>
      <c r="K64" s="13"/>
      <c r="L64" s="13"/>
      <c r="M64" s="13"/>
      <c r="N64" s="13"/>
      <c r="O64" s="13"/>
      <c r="P64" s="13"/>
      <c r="Q64" s="13"/>
      <c r="R64" s="13"/>
      <c r="S64" s="13"/>
      <c r="T64" s="13"/>
      <c r="U64" s="13"/>
      <c r="V64" s="13"/>
      <c r="W64" s="13"/>
      <c r="X64" s="13"/>
      <c r="Y64" s="13"/>
      <c r="Z64" s="13"/>
      <c r="AA64" s="13"/>
      <c r="AB64" s="13"/>
      <c r="AC64" s="13"/>
    </row>
    <row r="65" spans="1:29" ht="12.75" customHeight="1">
      <c r="A65" s="13"/>
      <c r="B65" s="13"/>
      <c r="C65" s="52"/>
      <c r="D65" s="52"/>
      <c r="E65" s="73"/>
      <c r="F65" s="52"/>
      <c r="G65" s="52"/>
      <c r="H65" s="52"/>
      <c r="I65" s="13"/>
      <c r="J65" s="13"/>
      <c r="K65" s="13"/>
      <c r="L65" s="13"/>
      <c r="M65" s="13"/>
      <c r="N65" s="13"/>
      <c r="O65" s="13"/>
      <c r="P65" s="13"/>
      <c r="Q65" s="13"/>
      <c r="R65" s="13"/>
      <c r="S65" s="13"/>
      <c r="T65" s="13"/>
      <c r="U65" s="13"/>
      <c r="V65" s="13"/>
      <c r="W65" s="13"/>
      <c r="X65" s="13"/>
      <c r="Y65" s="13"/>
      <c r="Z65" s="13"/>
      <c r="AA65" s="13"/>
      <c r="AB65" s="13"/>
      <c r="AC65" s="13"/>
    </row>
    <row r="66" spans="1:29" ht="12.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row>
    <row r="67" spans="1:29" ht="12.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row>
    <row r="68" spans="1:29" ht="12.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row>
    <row r="69" spans="1:29" ht="12.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row>
    <row r="70" spans="1:29" ht="12.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row>
    <row r="71" spans="1:29" ht="12.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row>
    <row r="72" spans="1:29" ht="12.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row>
    <row r="73" spans="1:29" ht="12.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row>
    <row r="74" spans="1:29" ht="12.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row>
    <row r="75" spans="1:29" ht="12.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row>
    <row r="76" spans="1:29" ht="12.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29" ht="12.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row>
    <row r="78" spans="1:29" ht="12.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row>
    <row r="79" spans="1:29" ht="12.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row>
    <row r="80" spans="1:29" ht="12.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row>
    <row r="81" spans="1:29" ht="12.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row>
    <row r="82" spans="1:29" ht="12.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row>
    <row r="83" spans="1:29" ht="4.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row>
    <row r="84" spans="1:29" ht="4.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row>
    <row r="85" spans="1:29" ht="9.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row>
    <row r="86" spans="1:29" ht="9.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row>
    <row r="87" spans="1:29" ht="9.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row>
    <row r="88" spans="1:29" ht="9.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row>
    <row r="89" spans="1:29" ht="9.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row>
    <row r="90" spans="1:29" ht="9.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row>
    <row r="91" spans="1:29" ht="9.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row>
    <row r="92" spans="1:29" ht="9.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row>
    <row r="93" spans="1:29" ht="9.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row>
    <row r="94" spans="1:29" ht="9.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row>
    <row r="95" spans="1:29" ht="9.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row>
    <row r="96" spans="1:29" ht="9.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row>
    <row r="97" spans="1:29" ht="9.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row>
    <row r="98" spans="1:29" ht="9.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row>
    <row r="99" spans="1:29" ht="10.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row>
    <row r="100" spans="1:29" ht="9.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row>
    <row r="101" spans="1:29" ht="9.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row>
    <row r="102" spans="1:29" ht="9.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row>
    <row r="103" spans="1:29" ht="9.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row>
    <row r="104" spans="1:29" ht="9.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row>
    <row r="105" spans="1:29" ht="9.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row>
    <row r="106" spans="1:29" ht="10.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row>
    <row r="107" spans="1:29" ht="12"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row>
    <row r="108" spans="1:29" ht="18"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row>
    <row r="109" spans="1:29" ht="9.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row>
    <row r="110" spans="1:29" ht="9.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row>
    <row r="111" spans="1:29" ht="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row>
    <row r="112" spans="1:29"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row>
    <row r="113" spans="1:29"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row>
    <row r="114" spans="1:29"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row>
    <row r="115" spans="1:29"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row>
    <row r="116" spans="1:29"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row>
    <row r="117" spans="1:29"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row>
    <row r="118" spans="1:29"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row>
    <row r="119" spans="1:29"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row>
    <row r="120" spans="1:29"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row>
    <row r="121" spans="1:29" ht="1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row>
    <row r="122" spans="1:29" ht="1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row>
    <row r="123" spans="1:29" ht="1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row>
    <row r="124" spans="1:29" ht="1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row>
    <row r="125" spans="1:29" ht="1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row>
    <row r="126" spans="1:29" ht="1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row>
    <row r="127" spans="1:29"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row>
    <row r="128" spans="1:29"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row>
    <row r="129" spans="1:29"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row>
    <row r="130" spans="1:29"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row>
    <row r="131" spans="1:29"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row>
    <row r="132" spans="1:29"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row>
    <row r="133" spans="1:29"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row>
    <row r="134" spans="1:29"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row>
    <row r="135" spans="1:29"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row>
    <row r="136" spans="1:29"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row>
    <row r="137" spans="1:29"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row>
    <row r="138" spans="1:29"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row>
    <row r="139" spans="1:29"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row>
    <row r="140" spans="1:29"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row>
    <row r="141" spans="1:29"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row>
    <row r="142" spans="1:29"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row>
    <row r="143" spans="1:29"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row>
    <row r="144" spans="1:29"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row>
    <row r="145" spans="1:29"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row>
    <row r="146" spans="1:29"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row>
    <row r="147" spans="1:29"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row>
    <row r="148" spans="1:29"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row>
    <row r="149" spans="1:2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row>
    <row r="150" spans="1:29"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row>
    <row r="151" spans="1:29"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row>
    <row r="152" spans="1:29"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row>
    <row r="153" spans="1:29"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row>
    <row r="154" spans="1:29"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row>
    <row r="155" spans="1:29"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row>
    <row r="156" spans="1:29"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row>
    <row r="157" spans="1:29"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row>
    <row r="158" spans="1:29"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row>
    <row r="159" spans="1:2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row>
    <row r="160" spans="1:29"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row>
    <row r="161" spans="1:29"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row>
    <row r="162" spans="1:29"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row>
    <row r="163" spans="1:29"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row>
    <row r="164" spans="1:29"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row>
    <row r="165" spans="1:29"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row>
    <row r="166" spans="1:29"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row>
    <row r="167" spans="1:29"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row>
    <row r="168" spans="1:29"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row>
    <row r="169" spans="1:2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row>
    <row r="170" spans="1:29"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row>
    <row r="171" spans="1:29"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row>
    <row r="172" spans="1:29"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row>
    <row r="173" spans="1:29"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row>
    <row r="174" spans="1:29"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row>
    <row r="175" spans="1:29"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row>
    <row r="176" spans="1:29"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row>
    <row r="177" spans="1:29"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row>
    <row r="178" spans="1:29"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row>
    <row r="179" spans="1:2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row>
    <row r="180" spans="1:29"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row>
    <row r="181" spans="1:29"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row>
    <row r="182" spans="1:29"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row>
    <row r="183" spans="1:29"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row>
    <row r="184" spans="1:29"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row>
    <row r="185" spans="1:29"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row>
    <row r="186" spans="1:29"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row>
    <row r="187" spans="1:29"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row>
    <row r="188" spans="1:29"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row>
    <row r="189" spans="1:2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row>
    <row r="190" spans="1:29"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row>
    <row r="191" spans="1:29"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row>
    <row r="192" spans="1:29"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row>
    <row r="193" spans="1:29"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row>
    <row r="194" spans="1:29"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row>
    <row r="195" spans="1:29"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row>
    <row r="196" spans="1:29"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row>
    <row r="197" spans="1:29"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row>
    <row r="198" spans="1:29"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row>
    <row r="199" spans="1:2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row>
    <row r="200" spans="1:29"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row>
    <row r="201" spans="1:29"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row>
    <row r="202" spans="1:29"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row>
    <row r="203" spans="1:29"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row>
    <row r="204" spans="1:29"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row>
    <row r="205" spans="1:29"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row>
    <row r="206" spans="1:29"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row>
    <row r="207" spans="1:29"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row>
    <row r="208" spans="1:29"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row>
    <row r="209" spans="1:2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row>
    <row r="210" spans="1:29"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row>
    <row r="211" spans="1:29"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row>
    <row r="212" spans="1:29"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row>
    <row r="213" spans="1:29"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row>
    <row r="214" spans="1:29"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row>
    <row r="215" spans="1:29"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row>
    <row r="216" spans="1:29"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row>
    <row r="217" spans="1:29"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row>
    <row r="218" spans="1:29"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row>
    <row r="219" spans="1:2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row>
    <row r="220" spans="1:29"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row>
    <row r="221" spans="1:29"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row>
    <row r="222" spans="1:29"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row>
    <row r="223" spans="1:29"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row>
    <row r="224" spans="1:29"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row>
    <row r="225" spans="1:29"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row>
    <row r="226" spans="1:29"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row>
    <row r="227" spans="1:29"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row>
    <row r="228" spans="1:29"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row>
    <row r="229" spans="1:29"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row>
    <row r="230" spans="1:29"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row>
    <row r="231" spans="1:29"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row>
    <row r="232" spans="1:29"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row>
    <row r="233" spans="1:29"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row>
    <row r="234" spans="1:29"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row>
    <row r="235" spans="1:29"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row>
    <row r="236" spans="1:29"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row>
    <row r="237" spans="1:29"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row>
    <row r="238" spans="1:29"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row>
    <row r="239" spans="1:29"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row>
    <row r="240" spans="1:29"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row>
    <row r="241" spans="1:29"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row>
    <row r="242" spans="1:29"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row>
    <row r="243" spans="1:29"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row>
    <row r="244" spans="1:29"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row>
    <row r="245" spans="1:29"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row>
    <row r="246" spans="1:29"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row>
    <row r="247" spans="1:29"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row>
    <row r="248" spans="1:29"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row>
    <row r="249" spans="1:29"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row>
    <row r="250" spans="1:29"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row>
    <row r="251" spans="1:29"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row>
    <row r="252" spans="1:29"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row>
    <row r="253" spans="1:29"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row>
    <row r="254" spans="1:29"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row>
    <row r="255" spans="1:29"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row>
    <row r="256" spans="1:29"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row>
    <row r="257" spans="1:29"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row>
    <row r="258" spans="1:29"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row>
    <row r="259" spans="1:29"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row>
    <row r="260" spans="1:29"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row>
    <row r="261" spans="1:29"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row>
    <row r="262" spans="1:29"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row>
    <row r="263" spans="1:29"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row>
    <row r="264" spans="1:29"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row>
    <row r="265" spans="1:29"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row>
    <row r="266" spans="1:29"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row>
    <row r="267" spans="1:29"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row>
    <row r="268" spans="1:29"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row>
    <row r="269" spans="1:29"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row>
    <row r="270" spans="1:29"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row>
    <row r="271" spans="1:29"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row>
    <row r="272" spans="1:29"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row>
    <row r="273" spans="1:29"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row>
    <row r="274" spans="1:29"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row>
    <row r="275" spans="1:29"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row>
    <row r="276" spans="1:29"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row>
    <row r="277" spans="1:29"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row>
    <row r="278" spans="1:29"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row>
    <row r="279" spans="1:29"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row>
    <row r="280" spans="1:29"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row>
    <row r="281" spans="1:29"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row>
    <row r="282" spans="1:29"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row>
    <row r="283" spans="1:29"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row>
    <row r="284" spans="1:29"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row>
    <row r="285" spans="1:29"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row>
    <row r="286" spans="1:29"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row>
    <row r="287" spans="1:29"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row>
    <row r="288" spans="1:29"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row>
    <row r="289" spans="1:29"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row>
    <row r="290" spans="1:29"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row>
    <row r="291" spans="1:29"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row>
    <row r="292" spans="1:29"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row>
    <row r="293" spans="1:29"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row>
    <row r="294" spans="1:29"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row>
    <row r="295" spans="1:29"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row>
    <row r="296" spans="1:29"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row>
    <row r="297" spans="1:29"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row>
    <row r="298" spans="1:29"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row>
    <row r="299" spans="1:29"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row>
    <row r="300" spans="1:29"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row>
    <row r="301" spans="1:29"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row>
    <row r="302" spans="1:29"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row>
    <row r="303" spans="1:29"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row>
    <row r="304" spans="1:29"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row>
    <row r="305" spans="1:29"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row>
    <row r="306" spans="1:29"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row>
    <row r="307" spans="1:29"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row>
    <row r="308" spans="1:29"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row>
    <row r="309" spans="1:29"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row>
    <row r="310" spans="1:29"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row>
    <row r="311" spans="1:29"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row>
    <row r="312" spans="1:29"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row>
    <row r="313" spans="1:29"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row>
    <row r="314" spans="1:29"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row>
    <row r="315" spans="1:29"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row>
    <row r="316" spans="1:29"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row>
    <row r="317" spans="1:29"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row>
    <row r="318" spans="1:29"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row>
    <row r="319" spans="1:29"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row>
    <row r="320" spans="1:29"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row>
    <row r="321" spans="1:29"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row>
    <row r="322" spans="1:29"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row>
    <row r="323" spans="1:29"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row>
    <row r="324" spans="1:29"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row>
    <row r="325" spans="1:29"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row>
    <row r="326" spans="1:29"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row>
    <row r="327" spans="1:29"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row>
    <row r="328" spans="1:29"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row>
    <row r="329" spans="1:29"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row>
    <row r="330" spans="1:29"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row>
    <row r="331" spans="1:29"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row>
    <row r="332" spans="1:29"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row>
    <row r="333" spans="1:29"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row>
    <row r="334" spans="1:29"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row>
    <row r="335" spans="1:29"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row>
    <row r="336" spans="1:29"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row>
    <row r="337" spans="1:29"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row>
    <row r="338" spans="1:29"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row>
    <row r="339" spans="1:29"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row>
    <row r="340" spans="1:29"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row>
    <row r="341" spans="1:29"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row>
    <row r="342" spans="1:29"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row>
    <row r="343" spans="1:29"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row>
    <row r="344" spans="1:29"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row>
    <row r="345" spans="1:29"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row>
    <row r="346" spans="1:29"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row>
    <row r="347" spans="1:29"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row>
    <row r="348" spans="1:29"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row>
    <row r="349" spans="1:29"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row>
    <row r="350" spans="1:29"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row>
    <row r="351" spans="1:29"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row>
    <row r="352" spans="1:29"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row>
    <row r="353" spans="1:29"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row>
    <row r="354" spans="1:29"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row>
    <row r="355" spans="1:29"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row>
    <row r="356" spans="1:29"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row>
    <row r="357" spans="1:29"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row>
    <row r="358" spans="1:29"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row>
    <row r="359" spans="1:29"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row>
    <row r="360" spans="1:29"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row>
    <row r="361" spans="1:29"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row>
    <row r="362" spans="1:29"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row>
    <row r="363" spans="1:29"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row>
    <row r="364" spans="1:29"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row>
    <row r="365" spans="1:29"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row>
    <row r="366" spans="1:29"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row>
    <row r="367" spans="1:29"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row>
    <row r="368" spans="1:29"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row>
    <row r="369" spans="1:29"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row>
    <row r="370" spans="1:29"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row>
    <row r="371" spans="1:29"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row>
    <row r="372" spans="1:29"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row>
    <row r="373" spans="1:29"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row>
    <row r="374" spans="1:29"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row>
    <row r="375" spans="1:29"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row>
    <row r="376" spans="1:29"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row>
    <row r="377" spans="1:29"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row>
    <row r="378" spans="1:29"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row>
    <row r="379" spans="1:29"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row>
    <row r="380" spans="1:29"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row>
    <row r="381" spans="1:29"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row>
    <row r="382" spans="1:29"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row>
    <row r="383" spans="1:29"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row>
    <row r="384" spans="1:29"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row>
    <row r="385" spans="1:29"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row>
    <row r="386" spans="1:29"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row>
    <row r="387" spans="1:29"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row>
    <row r="388" spans="1:29"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row>
    <row r="389" spans="1:29"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row>
    <row r="390" spans="1:29"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row>
    <row r="391" spans="1:29"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row>
    <row r="392" spans="1:29"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row>
    <row r="393" spans="1:29"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row>
    <row r="394" spans="1:29"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row>
    <row r="395" spans="1:29"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row>
    <row r="396" spans="1:29"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row>
    <row r="397" spans="1:29"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row>
    <row r="398" spans="1:29"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row>
    <row r="399" spans="1:29"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row>
    <row r="400" spans="1:29"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row>
    <row r="401" spans="1:29"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row>
    <row r="402" spans="1:29"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row>
    <row r="403" spans="1:29"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row>
    <row r="404" spans="1:29"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row>
    <row r="405" spans="1:29"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row>
    <row r="406" spans="1:29"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row>
    <row r="407" spans="1:29"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row>
    <row r="408" spans="1:29"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row>
    <row r="409" spans="1:29"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row>
    <row r="410" spans="1:29"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row>
    <row r="411" spans="1:29"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row>
    <row r="412" spans="1:29"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row>
    <row r="413" spans="1:29"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row>
    <row r="414" spans="1:29"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row>
    <row r="415" spans="1:29"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row>
    <row r="416" spans="1:29"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row>
    <row r="417" spans="1:29"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row>
    <row r="418" spans="1:29"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row>
    <row r="419" spans="1:29"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row>
    <row r="420" spans="1:29"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row>
    <row r="421" spans="1:29"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row>
    <row r="422" spans="1:29"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row>
    <row r="423" spans="1:29"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row>
    <row r="424" spans="1:29"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row>
    <row r="425" spans="1:29"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row>
    <row r="426" spans="1:29"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row>
    <row r="427" spans="1:29"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row>
    <row r="428" spans="1:29"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row>
    <row r="429" spans="1:29"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row>
    <row r="430" spans="1:29"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row>
    <row r="431" spans="1:29"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row>
    <row r="432" spans="1:29"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row>
    <row r="433" spans="1:29"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row>
    <row r="434" spans="1:29"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row>
    <row r="435" spans="1:29"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row>
    <row r="436" spans="1:29"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row>
    <row r="437" spans="1:29"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row>
    <row r="438" spans="1:29"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row>
    <row r="439" spans="1:29"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row>
    <row r="440" spans="1:29"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row>
    <row r="441" spans="1:29"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row>
    <row r="442" spans="1:29"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row>
    <row r="443" spans="1:29"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row>
    <row r="444" spans="1:29"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row>
    <row r="445" spans="1:29"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row>
    <row r="446" spans="1:29"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row>
    <row r="447" spans="1:29"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row>
    <row r="448" spans="1:29"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row>
    <row r="449" spans="1:29"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row>
    <row r="450" spans="1:29"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row>
    <row r="451" spans="1:29"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row>
    <row r="452" spans="1:29"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row>
    <row r="453" spans="1:29"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row>
    <row r="454" spans="1:29"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row>
    <row r="455" spans="1:29"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row>
    <row r="456" spans="1:29"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row>
    <row r="457" spans="1:29"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row>
    <row r="458" spans="1:29"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row>
    <row r="459" spans="1:29"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row>
    <row r="460" spans="1:29"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row>
    <row r="461" spans="1:29"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row>
    <row r="462" spans="1:29"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row>
    <row r="463" spans="1:29"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row>
    <row r="464" spans="1:29"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row>
    <row r="465" spans="1:29"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row>
    <row r="466" spans="1:29"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row>
    <row r="467" spans="1:29"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row>
    <row r="468" spans="1:29"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row>
    <row r="469" spans="1:29"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row>
    <row r="470" spans="1:29"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row>
    <row r="471" spans="1:29"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row>
    <row r="472" spans="1:29"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row>
    <row r="473" spans="1:29"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row>
    <row r="474" spans="1:29"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row>
    <row r="475" spans="1:29"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row>
    <row r="476" spans="1:29"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row>
    <row r="477" spans="1:29"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row>
    <row r="478" spans="1:29"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row>
    <row r="479" spans="1:29"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row>
    <row r="480" spans="1:29"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row>
    <row r="481" spans="1:29"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row>
    <row r="482" spans="1:29"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row>
    <row r="483" spans="1:29"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row>
    <row r="484" spans="1:29"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row>
    <row r="485" spans="1:29"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row>
    <row r="486" spans="1:29"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row>
    <row r="487" spans="1:29"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row>
    <row r="488" spans="1:29"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row>
    <row r="489" spans="1:29"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row>
    <row r="490" spans="1:29"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row>
    <row r="491" spans="1:29"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row>
    <row r="492" spans="1:29"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row>
    <row r="493" spans="1:29"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row>
    <row r="494" spans="1:29"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row>
    <row r="495" spans="1:29"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row>
    <row r="496" spans="1:29"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row>
    <row r="497" spans="1:29"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row>
    <row r="498" spans="1:29"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row>
    <row r="499" spans="1:29"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row>
    <row r="500" spans="1:29"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row>
    <row r="501" spans="1:29"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row>
    <row r="502" spans="1:29"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row>
    <row r="503" spans="1:29"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row>
    <row r="504" spans="1:29"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row>
    <row r="505" spans="1:29"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row>
    <row r="506" spans="1:29"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row>
    <row r="507" spans="1:29"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row>
    <row r="508" spans="1:29"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row>
    <row r="509" spans="1:29"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row>
    <row r="510" spans="1:29"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row>
    <row r="511" spans="1:29"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row>
    <row r="512" spans="1:29"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row>
    <row r="513" spans="1:29"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row>
    <row r="514" spans="1:29"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row>
    <row r="515" spans="1:29"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row>
    <row r="516" spans="1:29"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row>
    <row r="517" spans="1:29"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row>
    <row r="518" spans="1:29"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row>
    <row r="519" spans="1:29"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row>
    <row r="520" spans="1:29"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row>
    <row r="521" spans="1:29"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row>
    <row r="522" spans="1:29"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row>
    <row r="523" spans="1:29"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row>
    <row r="524" spans="1:29"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row>
    <row r="525" spans="1:29"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row>
    <row r="526" spans="1:29"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row>
    <row r="527" spans="1:29"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row>
    <row r="528" spans="1:29"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row>
    <row r="529" spans="1:29"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row>
    <row r="530" spans="1:29"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row>
    <row r="531" spans="1:29"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row>
    <row r="532" spans="1:29"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row>
    <row r="533" spans="1:29"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row>
    <row r="534" spans="1:29"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row>
    <row r="535" spans="1:29"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row>
    <row r="536" spans="1:29"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row>
    <row r="537" spans="1:29"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row>
    <row r="538" spans="1:29"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row>
    <row r="539" spans="1:29"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row>
    <row r="540" spans="1:29"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row>
    <row r="541" spans="1:29"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row>
    <row r="542" spans="1:29"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row>
    <row r="543" spans="1:29"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row>
    <row r="544" spans="1:29"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row>
    <row r="545" spans="1:29"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row>
    <row r="546" spans="1:29"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row>
    <row r="547" spans="1:29"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row>
    <row r="548" spans="1:29"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row>
    <row r="549" spans="1:29"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row>
    <row r="550" spans="1:29"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row>
    <row r="551" spans="1:29"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row>
    <row r="552" spans="1:29"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row>
    <row r="553" spans="1:29"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row>
    <row r="554" spans="1:29"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row>
    <row r="555" spans="1:29"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row>
    <row r="556" spans="1:29"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row>
    <row r="557" spans="1:29"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row>
    <row r="558" spans="1:29"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row>
    <row r="559" spans="1:29"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row>
    <row r="560" spans="1:29"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row>
    <row r="561" spans="1:29"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row>
    <row r="562" spans="1:29"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row>
    <row r="563" spans="1:29"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row>
    <row r="564" spans="1:29"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row>
    <row r="565" spans="1:29"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row>
    <row r="566" spans="1:29"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row>
    <row r="567" spans="1:29"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row>
    <row r="568" spans="1:29"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row>
    <row r="569" spans="1:29"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row>
    <row r="570" spans="1:29"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row>
    <row r="571" spans="1:29"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row>
    <row r="572" spans="1:29"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row>
    <row r="573" spans="1:29"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row>
    <row r="574" spans="1:29"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row>
    <row r="575" spans="1:29"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row>
    <row r="576" spans="1:29"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row>
    <row r="577" spans="1:29"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row>
    <row r="578" spans="1:29"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row>
    <row r="579" spans="1:29"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row>
    <row r="580" spans="1:29"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row>
    <row r="581" spans="1:29"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row>
    <row r="582" spans="1:29"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row>
    <row r="583" spans="1:29"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row>
    <row r="584" spans="1:29"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row>
    <row r="585" spans="1:29"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row>
    <row r="586" spans="1:29"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row>
    <row r="587" spans="1:29"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row>
    <row r="588" spans="1:29"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row>
    <row r="589" spans="1:29"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row>
    <row r="590" spans="1:29"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row>
    <row r="591" spans="1:29"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row>
    <row r="592" spans="1:29"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row>
    <row r="593" spans="1:29"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row>
    <row r="594" spans="1:29"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row>
    <row r="595" spans="1:29"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row>
    <row r="596" spans="1:29"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row>
    <row r="597" spans="1:29"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row>
    <row r="598" spans="1:29"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row>
    <row r="599" spans="1:29"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row>
    <row r="600" spans="1:29"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row>
    <row r="601" spans="1:29"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row>
    <row r="602" spans="1:29"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row>
    <row r="603" spans="1:29"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row>
    <row r="604" spans="1:29"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row>
    <row r="605" spans="1:29"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row>
    <row r="606" spans="1:29"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row>
    <row r="607" spans="1:29"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row>
    <row r="608" spans="1:29"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row>
    <row r="609" spans="1:29"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row>
    <row r="610" spans="1:29"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row>
    <row r="611" spans="1:29"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row>
    <row r="612" spans="1:29"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row>
    <row r="613" spans="1:29"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row>
    <row r="614" spans="1:29"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row>
    <row r="615" spans="1:29"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row>
    <row r="616" spans="1:29"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row>
    <row r="617" spans="1:29"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row>
    <row r="618" spans="1:29"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row>
    <row r="619" spans="1:29"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row>
    <row r="620" spans="1:29"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row>
    <row r="621" spans="1:29"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row>
    <row r="622" spans="1:29"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row>
    <row r="623" spans="1:29"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row>
    <row r="624" spans="1:29"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row>
    <row r="625" spans="1:29"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row>
    <row r="626" spans="1:29"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row>
    <row r="627" spans="1:29"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row>
    <row r="628" spans="1:29"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row>
    <row r="629" spans="1:29"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row>
    <row r="630" spans="1:29"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row>
    <row r="631" spans="1:29"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row>
    <row r="632" spans="1:29"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row>
    <row r="633" spans="1:29"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row>
    <row r="634" spans="1:29"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row>
    <row r="635" spans="1:29"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row>
    <row r="636" spans="1:29"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row>
    <row r="637" spans="1:29"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row>
    <row r="638" spans="1:29"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row>
    <row r="639" spans="1:29"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row>
    <row r="640" spans="1:29"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row>
    <row r="641" spans="1:29"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row>
    <row r="642" spans="1:29"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row>
    <row r="643" spans="1:29"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row>
    <row r="644" spans="1:29"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row>
    <row r="645" spans="1:29"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row>
    <row r="646" spans="1:29"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row>
    <row r="647" spans="1:29"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row>
    <row r="648" spans="1:29"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row>
    <row r="649" spans="1:29"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row>
    <row r="650" spans="1:29"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row>
    <row r="651" spans="1:29"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row>
    <row r="652" spans="1:29"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row>
    <row r="653" spans="1:29"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row>
    <row r="654" spans="1:29"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row>
    <row r="655" spans="1:29"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row>
    <row r="656" spans="1:29"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row>
    <row r="657" spans="1:29"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row>
    <row r="658" spans="1:29"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row>
    <row r="659" spans="1:29"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row>
    <row r="660" spans="1:29"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row>
    <row r="661" spans="1:29"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row>
    <row r="662" spans="1:29"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row>
    <row r="663" spans="1:29"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row>
    <row r="664" spans="1:29"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row>
    <row r="665" spans="1:29"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row>
    <row r="666" spans="1:29"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row>
    <row r="667" spans="1:29"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row>
    <row r="668" spans="1:29"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row>
    <row r="669" spans="1:29"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row>
    <row r="670" spans="1:29"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row>
    <row r="671" spans="1:29"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row>
    <row r="672" spans="1:29"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row>
    <row r="673" spans="1:29"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row>
    <row r="674" spans="1:29"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row>
    <row r="675" spans="1:29"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row>
    <row r="676" spans="1:29"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row>
    <row r="677" spans="1:29"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row>
    <row r="678" spans="1:29"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row>
    <row r="679" spans="1:29"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row>
    <row r="680" spans="1:29"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row>
    <row r="681" spans="1:29"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row>
    <row r="682" spans="1:29"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row>
    <row r="683" spans="1:29"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row>
    <row r="684" spans="1:29"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row>
    <row r="685" spans="1:29"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row>
    <row r="686" spans="1:29"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row>
    <row r="687" spans="1:29"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row>
    <row r="688" spans="1:29"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row>
    <row r="689" spans="1:29"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row>
    <row r="690" spans="1:29"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row>
    <row r="691" spans="1:29"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row>
    <row r="692" spans="1:29"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row>
    <row r="693" spans="1:29"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row>
    <row r="694" spans="1:29"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row>
    <row r="695" spans="1:29"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row>
    <row r="696" spans="1:29"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row>
    <row r="697" spans="1:29"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row>
    <row r="698" spans="1:29"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row>
    <row r="699" spans="1:29"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row>
    <row r="700" spans="1:29"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row>
    <row r="701" spans="1:29"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row>
    <row r="702" spans="1:29"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row>
    <row r="703" spans="1:29"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row>
    <row r="704" spans="1:29"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row>
    <row r="705" spans="1:29"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row>
    <row r="706" spans="1:29"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row>
    <row r="707" spans="1:29"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row>
    <row r="708" spans="1:29"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row>
    <row r="709" spans="1:29"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row>
    <row r="710" spans="1:29"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row>
    <row r="711" spans="1:29"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row>
    <row r="712" spans="1:29"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row>
    <row r="713" spans="1:29"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row>
    <row r="714" spans="1:29"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row>
    <row r="715" spans="1:29"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row>
    <row r="716" spans="1:29"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row>
    <row r="717" spans="1:29"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row>
    <row r="718" spans="1:29"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row>
    <row r="719" spans="1:29"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row>
    <row r="720" spans="1:29"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row>
    <row r="721" spans="1:29"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row>
    <row r="722" spans="1:29"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row>
    <row r="723" spans="1:29"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row>
    <row r="724" spans="1:29"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row>
    <row r="725" spans="1:29"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row>
    <row r="726" spans="1:29"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row>
    <row r="727" spans="1:29"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row>
    <row r="728" spans="1:29"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row>
    <row r="729" spans="1:29"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row>
    <row r="730" spans="1:29"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row>
    <row r="731" spans="1:29"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row>
    <row r="732" spans="1:29"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row>
    <row r="733" spans="1:29"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row>
    <row r="734" spans="1:29"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row>
    <row r="735" spans="1:29"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row>
    <row r="736" spans="1:29"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row>
    <row r="737" spans="1:29"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row>
    <row r="738" spans="1:29"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row>
    <row r="739" spans="1:29"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row>
    <row r="740" spans="1:29"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row>
    <row r="741" spans="1:29"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row>
    <row r="742" spans="1:29"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row>
    <row r="743" spans="1:29"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row>
    <row r="744" spans="1:29"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row>
    <row r="745" spans="1:29"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row>
    <row r="746" spans="1:29"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row>
    <row r="747" spans="1:29"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row>
    <row r="748" spans="1:29"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row>
    <row r="749" spans="1:29"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row>
    <row r="750" spans="1:29"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row>
    <row r="751" spans="1:29"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row>
    <row r="752" spans="1:29"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row>
    <row r="753" spans="1:29"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row>
    <row r="754" spans="1:29"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row>
    <row r="755" spans="1:29"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row>
    <row r="756" spans="1:29"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row>
    <row r="757" spans="1:29"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row>
    <row r="758" spans="1:29"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row>
    <row r="759" spans="1:29"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row>
    <row r="760" spans="1:29"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row>
    <row r="761" spans="1:29"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row>
    <row r="762" spans="1:29"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row>
    <row r="763" spans="1:29"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row>
    <row r="764" spans="1:29"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row>
    <row r="765" spans="1:29"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row>
    <row r="766" spans="1:29"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row>
    <row r="767" spans="1:29"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row>
    <row r="768" spans="1:29"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row>
    <row r="769" spans="1:29"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row>
    <row r="770" spans="1:29"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row>
    <row r="771" spans="1:29"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row>
    <row r="772" spans="1:29"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row>
    <row r="773" spans="1:29"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row>
    <row r="774" spans="1:29"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row>
    <row r="775" spans="1:29"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row>
    <row r="776" spans="1:29"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row>
    <row r="777" spans="1:29"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row>
    <row r="778" spans="1:29"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row>
    <row r="779" spans="1:29"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row>
    <row r="780" spans="1:29"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row>
    <row r="781" spans="1:29"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row>
    <row r="782" spans="1:29"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row>
    <row r="783" spans="1:29"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row>
    <row r="784" spans="1:29"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row>
    <row r="785" spans="1:29"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row>
    <row r="786" spans="1:29"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row>
    <row r="787" spans="1:29"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row>
    <row r="788" spans="1:29"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row>
    <row r="789" spans="1:29"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row>
    <row r="790" spans="1:29"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row>
    <row r="791" spans="1:29"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row>
    <row r="792" spans="1:29"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row>
    <row r="793" spans="1:29"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row>
    <row r="794" spans="1:29"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row>
    <row r="795" spans="1:29"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row>
    <row r="796" spans="1:29"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row>
    <row r="797" spans="1:29"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row>
    <row r="798" spans="1:29"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row>
    <row r="799" spans="1:29"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row>
    <row r="800" spans="1:29"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row>
    <row r="801" spans="1:29"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row>
    <row r="802" spans="1:29"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row>
    <row r="803" spans="1:29"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row>
    <row r="804" spans="1:29"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row>
    <row r="805" spans="1:29"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row>
    <row r="806" spans="1:29"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row>
    <row r="807" spans="1:29"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row>
    <row r="808" spans="1:29"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row>
    <row r="809" spans="1:29"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row>
    <row r="810" spans="1:29"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row>
    <row r="811" spans="1:29"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row>
    <row r="812" spans="1:29"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row>
    <row r="813" spans="1:29"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row>
    <row r="814" spans="1:29"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row>
    <row r="815" spans="1:29"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row>
    <row r="816" spans="1:29"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row>
    <row r="817" spans="1:29"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row>
    <row r="818" spans="1:29"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row>
    <row r="819" spans="1:29"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row>
    <row r="820" spans="1:29"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row>
    <row r="821" spans="1:29"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row>
    <row r="822" spans="1:29"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row>
    <row r="823" spans="1:29"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row>
    <row r="824" spans="1:29"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row>
    <row r="825" spans="1:29"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row>
    <row r="826" spans="1:29"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row>
    <row r="827" spans="1:29"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row>
    <row r="828" spans="1:29"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row>
    <row r="829" spans="1:29"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row>
    <row r="830" spans="1:29"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row>
    <row r="831" spans="1:29"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row>
    <row r="832" spans="1:29"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row>
    <row r="833" spans="1:29"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row>
    <row r="834" spans="1:29"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row>
    <row r="835" spans="1:29"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row>
    <row r="836" spans="1:29"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row>
    <row r="837" spans="1:29"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row>
    <row r="838" spans="1:29"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row>
    <row r="839" spans="1:29"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row>
    <row r="840" spans="1:29"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row>
    <row r="841" spans="1:29"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row>
    <row r="842" spans="1:29"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row>
    <row r="843" spans="1:29"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row>
    <row r="844" spans="1:29"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row>
    <row r="845" spans="1:29"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row>
    <row r="846" spans="1:29"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row>
    <row r="847" spans="1:29"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row>
    <row r="848" spans="1:29"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row>
    <row r="849" spans="1:29"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row>
    <row r="850" spans="1:29"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row>
    <row r="851" spans="1:29"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row>
    <row r="852" spans="1:29"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row>
    <row r="853" spans="1:29"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row>
    <row r="854" spans="1:29"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row>
    <row r="855" spans="1:29"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row>
    <row r="856" spans="1:29"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row>
    <row r="857" spans="1:29"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row>
    <row r="858" spans="1:29"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row>
    <row r="859" spans="1:29"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row>
    <row r="860" spans="1:29"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row>
    <row r="861" spans="1:29"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row>
    <row r="862" spans="1:29"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row>
    <row r="863" spans="1:29"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row>
    <row r="864" spans="1:29"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row>
    <row r="865" spans="1:29"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row>
    <row r="866" spans="1:29"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row>
    <row r="867" spans="1:29"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row>
    <row r="868" spans="1:29"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row>
    <row r="869" spans="1:29"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row>
    <row r="870" spans="1:29"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row>
    <row r="871" spans="1:29"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row>
    <row r="872" spans="1:29"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row>
    <row r="873" spans="1:29"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row>
    <row r="874" spans="1:29"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row>
    <row r="875" spans="1:29"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row>
    <row r="876" spans="1:29"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row>
    <row r="877" spans="1:29"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row>
    <row r="878" spans="1:29"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row>
    <row r="879" spans="1:29"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row>
    <row r="880" spans="1:29"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row>
    <row r="881" spans="1:29"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row>
    <row r="882" spans="1:29"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row>
    <row r="883" spans="1:29"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row>
    <row r="884" spans="1:29"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row>
    <row r="885" spans="1:29"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row>
    <row r="886" spans="1:29"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row>
    <row r="887" spans="1:29"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row>
    <row r="888" spans="1:29"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row>
    <row r="889" spans="1:29"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row>
    <row r="890" spans="1:29"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row>
    <row r="891" spans="1:29"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row>
    <row r="892" spans="1:29"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row>
    <row r="893" spans="1:29"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row>
    <row r="894" spans="1:29"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row>
    <row r="895" spans="1:29"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row>
    <row r="896" spans="1:29"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row>
    <row r="897" spans="1:29"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row>
    <row r="898" spans="1:29"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row>
    <row r="899" spans="1:29"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row>
    <row r="900" spans="1:29"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row>
    <row r="901" spans="1:29"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row>
    <row r="902" spans="1:29"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row>
    <row r="903" spans="1:29"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row>
    <row r="904" spans="1:29"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row>
    <row r="905" spans="1:29"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row>
    <row r="906" spans="1:29"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row>
    <row r="907" spans="1:29"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row>
    <row r="908" spans="1:29"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row>
    <row r="909" spans="1:29"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row>
    <row r="910" spans="1:29"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row>
    <row r="911" spans="1:29"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row>
    <row r="912" spans="1:29"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row>
    <row r="913" spans="1:29"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row>
    <row r="914" spans="1:29"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row>
    <row r="915" spans="1:29"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row>
    <row r="916" spans="1:29"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row>
    <row r="917" spans="1:29"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row>
    <row r="918" spans="1:29"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row>
    <row r="919" spans="1:29"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row>
    <row r="920" spans="1:29"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row>
    <row r="921" spans="1:29"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row>
    <row r="922" spans="1:29"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row>
    <row r="923" spans="1:29"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row>
    <row r="924" spans="1:29"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row>
    <row r="925" spans="1:29"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row>
    <row r="926" spans="1:29"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row>
    <row r="927" spans="1:29"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row>
    <row r="928" spans="1:29"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row>
    <row r="929" spans="1:29"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row>
    <row r="930" spans="1:29"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row>
    <row r="931" spans="1:29"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row>
    <row r="932" spans="1:29"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row>
    <row r="933" spans="1:29"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row>
    <row r="934" spans="1:29"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row>
    <row r="935" spans="1:29"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row>
    <row r="936" spans="1:29"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row>
    <row r="937" spans="1:29"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row>
    <row r="938" spans="1:29"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row>
    <row r="939" spans="1:29"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row>
    <row r="940" spans="1:29"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row>
    <row r="941" spans="1:29"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row>
    <row r="942" spans="1:29"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row>
    <row r="943" spans="1:29"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row>
    <row r="944" spans="1:29"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row>
    <row r="945" spans="1:29"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row>
    <row r="946" spans="1:29"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row>
    <row r="947" spans="1:29"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row>
    <row r="948" spans="1:29"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row>
    <row r="949" spans="1:29"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row>
    <row r="950" spans="1:29"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row>
    <row r="951" spans="1:29"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row>
    <row r="952" spans="1:29"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row>
    <row r="953" spans="1:29"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row>
    <row r="954" spans="1:29"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row>
    <row r="955" spans="1:29"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row>
    <row r="956" spans="1:29"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row>
    <row r="957" spans="1:29"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row>
    <row r="958" spans="1:29"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row>
    <row r="959" spans="1:29"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row>
    <row r="960" spans="1:29"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row>
    <row r="961" spans="1:29"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row>
    <row r="962" spans="1:29"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row>
    <row r="963" spans="1:29"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row>
    <row r="964" spans="1:29"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row>
    <row r="965" spans="1:29"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row>
    <row r="966" spans="1:29"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row>
    <row r="967" spans="1:29"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row>
    <row r="968" spans="1:29"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row>
    <row r="969" spans="1:29"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row>
    <row r="970" spans="1:29"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row>
    <row r="971" spans="1:29"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row>
    <row r="972" spans="1:29"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row>
    <row r="973" spans="1:29"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row>
    <row r="974" spans="1:29"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row>
    <row r="975" spans="1:29"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row>
    <row r="976" spans="1:29"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row>
    <row r="977" spans="1:29"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row>
    <row r="978" spans="1:29"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row>
    <row r="979" spans="1:29"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row>
    <row r="980" spans="1:29"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row>
    <row r="981" spans="1:29"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row>
    <row r="982" spans="1:29"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row>
    <row r="983" spans="1:29"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row>
    <row r="984" spans="1:29"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row>
    <row r="985" spans="1:29"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row>
    <row r="986" spans="1:29"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row>
    <row r="987" spans="1:29"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row>
    <row r="988" spans="1:29"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row>
    <row r="989" spans="1:29"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row>
    <row r="990" spans="1:29"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row>
    <row r="991" spans="1:29"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row>
    <row r="992" spans="1:29"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row>
    <row r="993" spans="1:29"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row>
    <row r="994" spans="1:29"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row>
    <row r="995" spans="1:29"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row>
    <row r="996" spans="1:29"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row>
    <row r="997" spans="1:29"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row>
    <row r="998" spans="1:29"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row>
    <row r="999" spans="1:29"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row>
    <row r="1000" spans="1:29"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row>
  </sheetData>
  <mergeCells count="10">
    <mergeCell ref="E19:G19"/>
    <mergeCell ref="H19:I19"/>
    <mergeCell ref="C1:D1"/>
    <mergeCell ref="E1:G1"/>
    <mergeCell ref="A3:A5"/>
    <mergeCell ref="A7:A9"/>
    <mergeCell ref="A11:A13"/>
    <mergeCell ref="A15:A17"/>
    <mergeCell ref="C19:D20"/>
    <mergeCell ref="E20:G20"/>
  </mergeCells>
  <hyperlinks>
    <hyperlink ref="C3" r:id="rId1" xr:uid="{00000000-0004-0000-0400-000000000000}"/>
    <hyperlink ref="D3" r:id="rId2" xr:uid="{00000000-0004-0000-0400-000001000000}"/>
    <hyperlink ref="E3" r:id="rId3" xr:uid="{00000000-0004-0000-0400-000002000000}"/>
    <hyperlink ref="F3" r:id="rId4" xr:uid="{00000000-0004-0000-0400-000003000000}"/>
    <hyperlink ref="G3" r:id="rId5" xr:uid="{00000000-0004-0000-0400-000004000000}"/>
    <hyperlink ref="H3" r:id="rId6" xr:uid="{00000000-0004-0000-0400-000005000000}"/>
    <hyperlink ref="C4" r:id="rId7" xr:uid="{00000000-0004-0000-0400-000006000000}"/>
    <hyperlink ref="C5" r:id="rId8" xr:uid="{00000000-0004-0000-0400-000007000000}"/>
    <hyperlink ref="C7" r:id="rId9" xr:uid="{00000000-0004-0000-0400-000008000000}"/>
    <hyperlink ref="D7" r:id="rId10" xr:uid="{00000000-0004-0000-0400-000009000000}"/>
    <hyperlink ref="E7" r:id="rId11" xr:uid="{00000000-0004-0000-0400-00000A000000}"/>
    <hyperlink ref="F7" r:id="rId12" xr:uid="{00000000-0004-0000-0400-00000B000000}"/>
    <hyperlink ref="G7" r:id="rId13" xr:uid="{00000000-0004-0000-0400-00000C000000}"/>
    <hyperlink ref="H7" r:id="rId14" xr:uid="{00000000-0004-0000-0400-00000D000000}"/>
    <hyperlink ref="C8" r:id="rId15" xr:uid="{00000000-0004-0000-0400-00000E000000}"/>
    <hyperlink ref="C9" r:id="rId16" xr:uid="{00000000-0004-0000-0400-00000F000000}"/>
    <hyperlink ref="C11" r:id="rId17" xr:uid="{00000000-0004-0000-0400-000010000000}"/>
    <hyperlink ref="D11" r:id="rId18" xr:uid="{00000000-0004-0000-0400-000011000000}"/>
    <hyperlink ref="E11" r:id="rId19" xr:uid="{00000000-0004-0000-0400-000012000000}"/>
    <hyperlink ref="F11" r:id="rId20" xr:uid="{00000000-0004-0000-0400-000013000000}"/>
    <hyperlink ref="G11" r:id="rId21" xr:uid="{00000000-0004-0000-0400-000014000000}"/>
    <hyperlink ref="H11" r:id="rId22" xr:uid="{00000000-0004-0000-0400-000015000000}"/>
    <hyperlink ref="C12" r:id="rId23" xr:uid="{00000000-0004-0000-0400-000016000000}"/>
    <hyperlink ref="C13" r:id="rId24" xr:uid="{00000000-0004-0000-0400-000017000000}"/>
    <hyperlink ref="C15" r:id="rId25" xr:uid="{00000000-0004-0000-0400-000018000000}"/>
    <hyperlink ref="D15" r:id="rId26" xr:uid="{00000000-0004-0000-0400-000019000000}"/>
    <hyperlink ref="E15" r:id="rId27" xr:uid="{00000000-0004-0000-0400-00001A000000}"/>
    <hyperlink ref="F15" r:id="rId28" xr:uid="{00000000-0004-0000-0400-00001B000000}"/>
    <hyperlink ref="G15" r:id="rId29" xr:uid="{00000000-0004-0000-0400-00001C000000}"/>
    <hyperlink ref="H15" r:id="rId30" xr:uid="{00000000-0004-0000-0400-00001D000000}"/>
    <hyperlink ref="C17" r:id="rId31" xr:uid="{00000000-0004-0000-0400-00001E000000}"/>
    <hyperlink ref="E19" r:id="rId32" xr:uid="{00000000-0004-0000-0400-00001F000000}"/>
  </hyperlinks>
  <printOptions horizontalCentered="1" verticalCentered="1"/>
  <pageMargins left="0" right="0" top="0" bottom="0" header="0" footer="0"/>
  <pageSetup orientation="landscape"/>
  <rowBreaks count="1" manualBreakCount="1">
    <brk id="20" man="1"/>
  </rowBreaks>
  <colBreaks count="1" manualBreakCount="1">
    <brk id="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AC1000"/>
  <sheetViews>
    <sheetView workbookViewId="0"/>
  </sheetViews>
  <sheetFormatPr baseColWidth="10" defaultColWidth="11.1640625" defaultRowHeight="15" customHeight="1"/>
  <cols>
    <col min="1" max="2" width="2.6640625" customWidth="1"/>
    <col min="3" max="9" width="20.1640625" customWidth="1"/>
    <col min="10" max="10" width="2.5" customWidth="1"/>
    <col min="11" max="11" width="1.1640625" customWidth="1"/>
    <col min="12" max="12" width="6.33203125" customWidth="1"/>
    <col min="13" max="13" width="2.6640625" customWidth="1"/>
    <col min="14" max="14" width="4" customWidth="1"/>
    <col min="15" max="15" width="3.1640625" customWidth="1"/>
    <col min="16" max="16" width="5.1640625" customWidth="1"/>
    <col min="17" max="17" width="2.33203125" customWidth="1"/>
    <col min="18" max="18" width="4.83203125" customWidth="1"/>
    <col min="19" max="19" width="2.6640625" customWidth="1"/>
    <col min="20" max="20" width="4.83203125" customWidth="1"/>
    <col min="21" max="21" width="1.1640625" customWidth="1"/>
    <col min="22" max="22" width="14.6640625" customWidth="1"/>
    <col min="23" max="23" width="2.6640625" customWidth="1"/>
    <col min="24" max="24" width="4.83203125" customWidth="1"/>
    <col min="25" max="25" width="2.6640625" customWidth="1"/>
    <col min="26" max="26" width="4.83203125" customWidth="1"/>
    <col min="27" max="27" width="2.6640625" customWidth="1"/>
    <col min="28" max="28" width="4.83203125" customWidth="1"/>
    <col min="29" max="29" width="2.6640625" customWidth="1"/>
  </cols>
  <sheetData>
    <row r="1" spans="1:29" ht="39" customHeight="1">
      <c r="A1" s="2"/>
      <c r="B1" s="2"/>
      <c r="C1" s="79" t="s">
        <v>195</v>
      </c>
      <c r="D1" s="80"/>
      <c r="E1" s="150"/>
      <c r="F1" s="122"/>
      <c r="G1" s="102"/>
      <c r="H1" s="2"/>
      <c r="I1" s="81" t="s">
        <v>196</v>
      </c>
      <c r="J1" s="2"/>
    </row>
    <row r="2" spans="1:29" ht="30" customHeight="1">
      <c r="A2" s="2"/>
      <c r="B2" s="2"/>
      <c r="C2" s="57" t="s">
        <v>197</v>
      </c>
      <c r="D2" s="57" t="s">
        <v>198</v>
      </c>
      <c r="E2" s="57" t="s">
        <v>199</v>
      </c>
      <c r="F2" s="57" t="s">
        <v>200</v>
      </c>
      <c r="G2" s="57" t="s">
        <v>201</v>
      </c>
      <c r="H2" s="57" t="s">
        <v>202</v>
      </c>
      <c r="I2" s="57" t="s">
        <v>203</v>
      </c>
      <c r="J2" s="2"/>
    </row>
    <row r="3" spans="1:29" ht="33.75" customHeight="1">
      <c r="A3" s="151" t="s">
        <v>139</v>
      </c>
      <c r="B3" s="58" t="s">
        <v>140</v>
      </c>
      <c r="C3" s="82" t="s">
        <v>132</v>
      </c>
      <c r="D3" s="78" t="s">
        <v>133</v>
      </c>
      <c r="E3" s="78" t="s">
        <v>134</v>
      </c>
      <c r="F3" s="78" t="s">
        <v>135</v>
      </c>
      <c r="G3" s="78" t="s">
        <v>136</v>
      </c>
      <c r="H3" s="78" t="s">
        <v>137</v>
      </c>
      <c r="I3" s="75" t="s">
        <v>173</v>
      </c>
      <c r="J3" s="2"/>
    </row>
    <row r="4" spans="1:29" ht="33.75" customHeight="1">
      <c r="A4" s="146"/>
      <c r="B4" s="58" t="s">
        <v>148</v>
      </c>
      <c r="C4" s="62" t="s">
        <v>149</v>
      </c>
      <c r="D4" s="63" t="s">
        <v>149</v>
      </c>
      <c r="E4" s="63" t="s">
        <v>149</v>
      </c>
      <c r="F4" s="63" t="s">
        <v>149</v>
      </c>
      <c r="G4" s="63" t="s">
        <v>149</v>
      </c>
      <c r="H4" s="63" t="s">
        <v>149</v>
      </c>
      <c r="I4" s="76" t="s">
        <v>173</v>
      </c>
      <c r="J4" s="2"/>
    </row>
    <row r="5" spans="1:29" ht="42.75" customHeight="1">
      <c r="A5" s="147"/>
      <c r="B5" s="58" t="s">
        <v>152</v>
      </c>
      <c r="C5" s="83" t="s">
        <v>153</v>
      </c>
      <c r="D5" s="66"/>
      <c r="E5" s="66"/>
      <c r="F5" s="66"/>
      <c r="G5" s="66"/>
      <c r="H5" s="66"/>
      <c r="I5" s="77"/>
      <c r="J5" s="2"/>
    </row>
    <row r="6" spans="1:29" ht="33.75" customHeight="1">
      <c r="A6" s="151" t="s">
        <v>161</v>
      </c>
      <c r="B6" s="58" t="s">
        <v>140</v>
      </c>
      <c r="C6" s="82" t="s">
        <v>154</v>
      </c>
      <c r="D6" s="78" t="s">
        <v>155</v>
      </c>
      <c r="E6" s="78" t="s">
        <v>156</v>
      </c>
      <c r="F6" s="78" t="s">
        <v>157</v>
      </c>
      <c r="G6" s="78" t="s">
        <v>158</v>
      </c>
      <c r="H6" s="78" t="s">
        <v>159</v>
      </c>
      <c r="I6" s="75" t="s">
        <v>173</v>
      </c>
      <c r="J6" s="2"/>
    </row>
    <row r="7" spans="1:29" ht="33.75" customHeight="1">
      <c r="A7" s="146"/>
      <c r="B7" s="58" t="s">
        <v>148</v>
      </c>
      <c r="C7" s="62" t="s">
        <v>150</v>
      </c>
      <c r="D7" s="63" t="s">
        <v>150</v>
      </c>
      <c r="E7" s="63" t="s">
        <v>150</v>
      </c>
      <c r="F7" s="63" t="s">
        <v>150</v>
      </c>
      <c r="G7" s="63" t="s">
        <v>150</v>
      </c>
      <c r="H7" s="63" t="s">
        <v>150</v>
      </c>
      <c r="I7" s="76" t="s">
        <v>173</v>
      </c>
      <c r="J7" s="2"/>
    </row>
    <row r="8" spans="1:29" ht="42.75" customHeight="1">
      <c r="A8" s="147"/>
      <c r="B8" s="58" t="s">
        <v>152</v>
      </c>
      <c r="C8" s="83" t="s">
        <v>174</v>
      </c>
      <c r="D8" s="66"/>
      <c r="E8" s="66"/>
      <c r="F8" s="66"/>
      <c r="G8" s="66"/>
      <c r="H8" s="66"/>
      <c r="I8" s="77"/>
      <c r="J8" s="2"/>
    </row>
    <row r="9" spans="1:29" ht="33.75" customHeight="1">
      <c r="A9" s="151" t="s">
        <v>182</v>
      </c>
      <c r="B9" s="58" t="s">
        <v>140</v>
      </c>
      <c r="C9" s="82" t="s">
        <v>175</v>
      </c>
      <c r="D9" s="78" t="s">
        <v>176</v>
      </c>
      <c r="E9" s="78" t="s">
        <v>177</v>
      </c>
      <c r="F9" s="78" t="s">
        <v>178</v>
      </c>
      <c r="G9" s="78" t="s">
        <v>179</v>
      </c>
      <c r="H9" s="78" t="s">
        <v>180</v>
      </c>
      <c r="I9" s="75" t="s">
        <v>173</v>
      </c>
      <c r="J9" s="2"/>
    </row>
    <row r="10" spans="1:29" ht="33.75" customHeight="1">
      <c r="A10" s="146"/>
      <c r="B10" s="58" t="s">
        <v>148</v>
      </c>
      <c r="C10" s="62" t="s">
        <v>151</v>
      </c>
      <c r="D10" s="63" t="s">
        <v>151</v>
      </c>
      <c r="E10" s="63" t="s">
        <v>151</v>
      </c>
      <c r="F10" s="63" t="s">
        <v>151</v>
      </c>
      <c r="G10" s="63" t="s">
        <v>151</v>
      </c>
      <c r="H10" s="63" t="s">
        <v>151</v>
      </c>
      <c r="I10" s="76" t="s">
        <v>173</v>
      </c>
      <c r="J10" s="2"/>
    </row>
    <row r="11" spans="1:29" ht="42.75" customHeight="1">
      <c r="A11" s="147"/>
      <c r="B11" s="58" t="s">
        <v>152</v>
      </c>
      <c r="C11" s="83" t="s">
        <v>183</v>
      </c>
      <c r="D11" s="66"/>
      <c r="E11" s="66"/>
      <c r="F11" s="66"/>
      <c r="G11" s="66"/>
      <c r="H11" s="66"/>
      <c r="I11" s="77"/>
      <c r="J11" s="2"/>
    </row>
    <row r="12" spans="1:29" ht="33.75" customHeight="1">
      <c r="A12" s="151" t="s">
        <v>191</v>
      </c>
      <c r="B12" s="58" t="s">
        <v>140</v>
      </c>
      <c r="C12" s="82" t="s">
        <v>184</v>
      </c>
      <c r="D12" s="78" t="s">
        <v>185</v>
      </c>
      <c r="E12" s="78" t="s">
        <v>186</v>
      </c>
      <c r="F12" s="78" t="s">
        <v>187</v>
      </c>
      <c r="G12" s="78" t="s">
        <v>188</v>
      </c>
      <c r="H12" s="78" t="s">
        <v>189</v>
      </c>
      <c r="I12" s="75" t="s">
        <v>173</v>
      </c>
      <c r="J12" s="2"/>
    </row>
    <row r="13" spans="1:29" ht="33.75" customHeight="1">
      <c r="A13" s="146"/>
      <c r="B13" s="58" t="s">
        <v>148</v>
      </c>
      <c r="C13" s="62" t="s">
        <v>169</v>
      </c>
      <c r="D13" s="63" t="s">
        <v>169</v>
      </c>
      <c r="E13" s="63" t="s">
        <v>169</v>
      </c>
      <c r="F13" s="63" t="s">
        <v>169</v>
      </c>
      <c r="G13" s="63" t="s">
        <v>169</v>
      </c>
      <c r="H13" s="63" t="s">
        <v>169</v>
      </c>
      <c r="I13" s="76" t="s">
        <v>173</v>
      </c>
      <c r="J13" s="2"/>
    </row>
    <row r="14" spans="1:29" ht="42.75" customHeight="1">
      <c r="A14" s="147"/>
      <c r="B14" s="58" t="s">
        <v>152</v>
      </c>
      <c r="C14" s="83" t="s">
        <v>192</v>
      </c>
      <c r="D14" s="66"/>
      <c r="E14" s="66"/>
      <c r="F14" s="66"/>
      <c r="G14" s="66"/>
      <c r="H14" s="66"/>
      <c r="I14" s="77"/>
      <c r="J14" s="2"/>
    </row>
    <row r="15" spans="1:29" ht="18"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row>
    <row r="16" spans="1:29" ht="30.75" customHeight="1">
      <c r="A16" s="13"/>
      <c r="B16" s="13"/>
      <c r="C16" s="13" t="s">
        <v>204</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row>
    <row r="17" spans="1:29" ht="18" customHeight="1">
      <c r="A17" s="13"/>
      <c r="B17" s="13"/>
      <c r="C17" s="13" t="s">
        <v>205</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row>
    <row r="18" spans="1:29" ht="18" customHeight="1">
      <c r="A18" s="13"/>
      <c r="B18" s="13"/>
      <c r="C18" s="13" t="s">
        <v>206</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row>
    <row r="19" spans="1:29" ht="18" customHeight="1">
      <c r="A19" s="13"/>
      <c r="B19" s="13"/>
      <c r="C19" s="13" t="s">
        <v>207</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row>
    <row r="20" spans="1:29" ht="18"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row>
    <row r="21" spans="1:29" ht="18"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row>
    <row r="22" spans="1:29" ht="18"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29" ht="18"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row>
    <row r="24" spans="1:29" ht="18" customHeight="1">
      <c r="A24" s="13"/>
      <c r="B24" s="13"/>
      <c r="C24" s="13"/>
      <c r="D24" s="13" t="s">
        <v>208</v>
      </c>
      <c r="E24" s="13" t="s">
        <v>209</v>
      </c>
      <c r="F24" s="13" t="s">
        <v>210</v>
      </c>
      <c r="G24" s="13" t="s">
        <v>211</v>
      </c>
      <c r="H24" s="13" t="s">
        <v>212</v>
      </c>
      <c r="I24" s="13" t="s">
        <v>213</v>
      </c>
      <c r="J24" s="13"/>
      <c r="K24" s="13"/>
      <c r="L24" s="13"/>
      <c r="M24" s="13"/>
      <c r="N24" s="13"/>
      <c r="O24" s="13"/>
      <c r="P24" s="13"/>
      <c r="Q24" s="13"/>
      <c r="R24" s="13"/>
      <c r="S24" s="13"/>
      <c r="T24" s="13"/>
      <c r="U24" s="13"/>
      <c r="V24" s="13"/>
      <c r="W24" s="13"/>
      <c r="X24" s="13"/>
      <c r="Y24" s="13"/>
      <c r="Z24" s="13"/>
      <c r="AA24" s="13"/>
      <c r="AB24" s="13"/>
      <c r="AC24" s="13"/>
    </row>
    <row r="25" spans="1:29" ht="18" customHeight="1">
      <c r="A25" s="13"/>
      <c r="B25" s="13"/>
      <c r="C25" s="84">
        <v>0.41666666666666669</v>
      </c>
      <c r="D25" s="85" t="s">
        <v>214</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row>
    <row r="26" spans="1:29" ht="18" customHeight="1">
      <c r="A26" s="13"/>
      <c r="B26" s="13"/>
      <c r="C26" s="84">
        <v>0.4201388888888889</v>
      </c>
      <c r="D26" s="85" t="s">
        <v>214</v>
      </c>
      <c r="E26" s="86" t="s">
        <v>215</v>
      </c>
      <c r="F26" s="13"/>
      <c r="G26" s="13"/>
      <c r="H26" s="13"/>
      <c r="I26" s="13"/>
      <c r="J26" s="13"/>
      <c r="K26" s="13"/>
      <c r="L26" s="13"/>
      <c r="M26" s="13"/>
      <c r="N26" s="13"/>
      <c r="O26" s="13"/>
      <c r="P26" s="13"/>
      <c r="Q26" s="13"/>
      <c r="R26" s="13"/>
      <c r="S26" s="13"/>
      <c r="T26" s="13"/>
      <c r="U26" s="13"/>
      <c r="V26" s="13"/>
      <c r="W26" s="13"/>
      <c r="X26" s="13"/>
      <c r="Y26" s="13"/>
      <c r="Z26" s="13"/>
      <c r="AA26" s="13"/>
      <c r="AB26" s="13"/>
      <c r="AC26" s="13"/>
    </row>
    <row r="27" spans="1:29" ht="18" customHeight="1">
      <c r="A27" s="13"/>
      <c r="B27" s="13"/>
      <c r="C27" s="84">
        <v>0.4236111111111111</v>
      </c>
      <c r="D27" s="85" t="s">
        <v>214</v>
      </c>
      <c r="E27" s="86" t="s">
        <v>215</v>
      </c>
      <c r="F27" s="87" t="s">
        <v>216</v>
      </c>
      <c r="G27" s="88" t="s">
        <v>217</v>
      </c>
      <c r="H27" s="13"/>
      <c r="I27" s="13"/>
      <c r="J27" s="13"/>
      <c r="K27" s="13"/>
      <c r="L27" s="13"/>
      <c r="M27" s="13"/>
      <c r="N27" s="13"/>
      <c r="O27" s="13"/>
      <c r="P27" s="13"/>
      <c r="Q27" s="13"/>
      <c r="R27" s="13"/>
      <c r="S27" s="13"/>
      <c r="T27" s="13"/>
      <c r="U27" s="13"/>
      <c r="V27" s="13"/>
      <c r="W27" s="13"/>
      <c r="X27" s="13"/>
      <c r="Y27" s="13"/>
      <c r="Z27" s="13"/>
      <c r="AA27" s="13"/>
      <c r="AB27" s="13"/>
      <c r="AC27" s="13"/>
    </row>
    <row r="28" spans="1:29" ht="18" customHeight="1">
      <c r="A28" s="13"/>
      <c r="B28" s="13"/>
      <c r="C28" s="84">
        <v>0.42708333333333331</v>
      </c>
      <c r="D28" s="89" t="s">
        <v>218</v>
      </c>
      <c r="E28" s="86" t="s">
        <v>215</v>
      </c>
      <c r="F28" s="87" t="s">
        <v>216</v>
      </c>
      <c r="G28" s="88" t="s">
        <v>217</v>
      </c>
      <c r="H28" s="85" t="s">
        <v>214</v>
      </c>
      <c r="I28" s="13"/>
      <c r="J28" s="13"/>
      <c r="K28" s="13"/>
      <c r="L28" s="13"/>
      <c r="M28" s="13"/>
      <c r="N28" s="13"/>
      <c r="O28" s="13"/>
      <c r="P28" s="13"/>
      <c r="Q28" s="13"/>
      <c r="R28" s="13"/>
      <c r="S28" s="13"/>
      <c r="T28" s="13"/>
      <c r="U28" s="13"/>
      <c r="V28" s="13"/>
      <c r="W28" s="13"/>
      <c r="X28" s="13"/>
      <c r="Y28" s="13"/>
      <c r="Z28" s="13"/>
      <c r="AA28" s="13"/>
      <c r="AB28" s="13"/>
      <c r="AC28" s="13"/>
    </row>
    <row r="29" spans="1:29" ht="18" customHeight="1">
      <c r="A29" s="13"/>
      <c r="B29" s="13"/>
      <c r="C29" s="84">
        <v>0.43055555555555558</v>
      </c>
      <c r="D29" s="89" t="s">
        <v>218</v>
      </c>
      <c r="E29" s="90" t="s">
        <v>219</v>
      </c>
      <c r="F29" s="87" t="s">
        <v>216</v>
      </c>
      <c r="G29" s="88" t="s">
        <v>217</v>
      </c>
      <c r="H29" s="86" t="s">
        <v>215</v>
      </c>
      <c r="I29" s="13"/>
      <c r="J29" s="13"/>
      <c r="K29" s="13"/>
      <c r="L29" s="13"/>
      <c r="M29" s="13"/>
      <c r="N29" s="13"/>
      <c r="O29" s="13"/>
      <c r="P29" s="13"/>
      <c r="Q29" s="13"/>
      <c r="R29" s="13"/>
      <c r="S29" s="13"/>
      <c r="T29" s="13"/>
      <c r="U29" s="13"/>
      <c r="V29" s="13"/>
      <c r="W29" s="13"/>
      <c r="X29" s="13"/>
      <c r="Y29" s="13"/>
      <c r="Z29" s="13"/>
      <c r="AA29" s="13"/>
      <c r="AB29" s="13"/>
      <c r="AC29" s="13"/>
    </row>
    <row r="30" spans="1:29" ht="18" customHeight="1">
      <c r="A30" s="13"/>
      <c r="B30" s="13"/>
      <c r="C30" s="84">
        <v>0.43402777777777773</v>
      </c>
      <c r="D30" s="89" t="s">
        <v>218</v>
      </c>
      <c r="E30" s="90" t="s">
        <v>219</v>
      </c>
      <c r="F30" s="91" t="s">
        <v>220</v>
      </c>
      <c r="G30" s="92" t="s">
        <v>221</v>
      </c>
      <c r="H30" s="87" t="s">
        <v>216</v>
      </c>
      <c r="I30" s="13"/>
      <c r="J30" s="13"/>
      <c r="K30" s="13"/>
      <c r="L30" s="13"/>
      <c r="M30" s="13"/>
      <c r="N30" s="13"/>
      <c r="O30" s="13"/>
      <c r="P30" s="13"/>
      <c r="Q30" s="13"/>
      <c r="R30" s="13"/>
      <c r="S30" s="13"/>
      <c r="T30" s="13"/>
      <c r="U30" s="13"/>
      <c r="V30" s="13"/>
      <c r="W30" s="13"/>
      <c r="X30" s="13"/>
      <c r="Y30" s="13"/>
      <c r="Z30" s="13"/>
      <c r="AA30" s="13"/>
      <c r="AB30" s="13"/>
      <c r="AC30" s="13"/>
    </row>
    <row r="31" spans="1:29" ht="18" customHeight="1">
      <c r="A31" s="13"/>
      <c r="B31" s="13"/>
      <c r="C31" s="84">
        <v>0.4375</v>
      </c>
      <c r="D31" s="93" t="s">
        <v>222</v>
      </c>
      <c r="E31" s="90" t="s">
        <v>219</v>
      </c>
      <c r="F31" s="91" t="s">
        <v>220</v>
      </c>
      <c r="G31" s="92" t="s">
        <v>221</v>
      </c>
      <c r="H31" s="89" t="s">
        <v>218</v>
      </c>
      <c r="I31" s="13"/>
      <c r="J31" s="13"/>
      <c r="K31" s="13"/>
      <c r="L31" s="13"/>
      <c r="M31" s="13"/>
      <c r="N31" s="13"/>
      <c r="O31" s="13"/>
      <c r="P31" s="13"/>
      <c r="Q31" s="13"/>
      <c r="R31" s="13"/>
      <c r="S31" s="13"/>
      <c r="T31" s="13"/>
      <c r="U31" s="13"/>
      <c r="V31" s="13"/>
      <c r="W31" s="13"/>
      <c r="X31" s="13"/>
      <c r="Y31" s="13"/>
      <c r="Z31" s="13"/>
      <c r="AA31" s="13"/>
      <c r="AB31" s="13"/>
      <c r="AC31" s="13"/>
    </row>
    <row r="32" spans="1:29" ht="18" customHeight="1">
      <c r="A32" s="13"/>
      <c r="B32" s="13"/>
      <c r="C32" s="84">
        <v>0.44097222222222227</v>
      </c>
      <c r="D32" s="93" t="s">
        <v>222</v>
      </c>
      <c r="E32" s="94" t="s">
        <v>223</v>
      </c>
      <c r="F32" s="91" t="s">
        <v>220</v>
      </c>
      <c r="G32" s="92" t="s">
        <v>221</v>
      </c>
      <c r="H32" s="90" t="s">
        <v>219</v>
      </c>
      <c r="I32" s="13"/>
      <c r="J32" s="13"/>
      <c r="K32" s="13"/>
      <c r="L32" s="13"/>
      <c r="M32" s="13"/>
      <c r="N32" s="13"/>
      <c r="O32" s="13"/>
      <c r="P32" s="13"/>
      <c r="Q32" s="13"/>
      <c r="R32" s="13"/>
      <c r="S32" s="13"/>
      <c r="T32" s="13"/>
      <c r="U32" s="13"/>
      <c r="V32" s="13"/>
      <c r="W32" s="13"/>
      <c r="X32" s="13"/>
      <c r="Y32" s="13"/>
      <c r="Z32" s="13"/>
      <c r="AA32" s="13"/>
      <c r="AB32" s="13"/>
      <c r="AC32" s="13"/>
    </row>
    <row r="33" spans="1:29" ht="18" customHeight="1">
      <c r="A33" s="13"/>
      <c r="B33" s="13"/>
      <c r="C33" s="84">
        <v>0.44444444444444442</v>
      </c>
      <c r="D33" s="93" t="s">
        <v>222</v>
      </c>
      <c r="E33" s="94" t="s">
        <v>223</v>
      </c>
      <c r="F33" s="95" t="s">
        <v>224</v>
      </c>
      <c r="G33" s="96" t="s">
        <v>225</v>
      </c>
      <c r="H33" s="91" t="s">
        <v>220</v>
      </c>
      <c r="I33" s="13"/>
      <c r="J33" s="13"/>
      <c r="K33" s="13"/>
      <c r="L33" s="13"/>
      <c r="M33" s="13"/>
      <c r="N33" s="13"/>
      <c r="O33" s="13"/>
      <c r="P33" s="13"/>
      <c r="Q33" s="13"/>
      <c r="R33" s="13"/>
      <c r="S33" s="13"/>
      <c r="T33" s="13"/>
      <c r="U33" s="13"/>
      <c r="V33" s="13"/>
      <c r="W33" s="13"/>
      <c r="X33" s="13"/>
      <c r="Y33" s="13"/>
      <c r="Z33" s="13"/>
      <c r="AA33" s="13"/>
      <c r="AB33" s="13"/>
      <c r="AC33" s="13"/>
    </row>
    <row r="34" spans="1:29" ht="18" customHeight="1">
      <c r="A34" s="13"/>
      <c r="B34" s="13"/>
      <c r="C34" s="84">
        <v>0.44791666666666669</v>
      </c>
      <c r="D34" s="97" t="s">
        <v>226</v>
      </c>
      <c r="E34" s="94" t="s">
        <v>223</v>
      </c>
      <c r="F34" s="95" t="s">
        <v>224</v>
      </c>
      <c r="G34" s="96" t="s">
        <v>225</v>
      </c>
      <c r="H34" s="93" t="s">
        <v>222</v>
      </c>
      <c r="I34" s="13"/>
      <c r="J34" s="13"/>
      <c r="K34" s="13"/>
      <c r="L34" s="13"/>
      <c r="M34" s="13"/>
      <c r="N34" s="13"/>
      <c r="O34" s="13"/>
      <c r="P34" s="13"/>
      <c r="Q34" s="13"/>
      <c r="R34" s="13"/>
      <c r="S34" s="13"/>
      <c r="T34" s="13"/>
      <c r="U34" s="13"/>
      <c r="V34" s="13"/>
      <c r="W34" s="13"/>
      <c r="X34" s="13"/>
      <c r="Y34" s="13"/>
      <c r="Z34" s="13"/>
      <c r="AA34" s="13"/>
      <c r="AB34" s="13"/>
      <c r="AC34" s="13"/>
    </row>
    <row r="35" spans="1:29" ht="18" customHeight="1">
      <c r="A35" s="13"/>
      <c r="B35" s="13"/>
      <c r="C35" s="84">
        <v>0.4513888888888889</v>
      </c>
      <c r="D35" s="97" t="s">
        <v>226</v>
      </c>
      <c r="E35" s="98" t="s">
        <v>227</v>
      </c>
      <c r="F35" s="95" t="s">
        <v>224</v>
      </c>
      <c r="G35" s="96" t="s">
        <v>225</v>
      </c>
      <c r="H35" s="94" t="s">
        <v>223</v>
      </c>
      <c r="I35" s="13"/>
      <c r="J35" s="13"/>
      <c r="K35" s="13"/>
      <c r="L35" s="13"/>
      <c r="M35" s="13"/>
      <c r="N35" s="13"/>
      <c r="O35" s="13"/>
      <c r="P35" s="13"/>
      <c r="Q35" s="13"/>
      <c r="R35" s="13"/>
      <c r="S35" s="13"/>
      <c r="T35" s="13"/>
      <c r="U35" s="13"/>
      <c r="V35" s="13"/>
      <c r="W35" s="13"/>
      <c r="X35" s="13"/>
      <c r="Y35" s="13"/>
      <c r="Z35" s="13"/>
      <c r="AA35" s="13"/>
      <c r="AB35" s="13"/>
      <c r="AC35" s="13"/>
    </row>
    <row r="36" spans="1:29" ht="18" customHeight="1">
      <c r="A36" s="13"/>
      <c r="B36" s="13"/>
      <c r="C36" s="84">
        <v>0.4548611111111111</v>
      </c>
      <c r="D36" s="97" t="s">
        <v>226</v>
      </c>
      <c r="E36" s="98" t="s">
        <v>227</v>
      </c>
      <c r="F36" s="99" t="s">
        <v>228</v>
      </c>
      <c r="G36" s="100" t="s">
        <v>229</v>
      </c>
      <c r="H36" s="95" t="s">
        <v>224</v>
      </c>
      <c r="I36" s="13"/>
      <c r="J36" s="13"/>
      <c r="K36" s="13"/>
      <c r="L36" s="13"/>
      <c r="M36" s="13"/>
      <c r="N36" s="13"/>
      <c r="O36" s="13"/>
      <c r="P36" s="13"/>
      <c r="Q36" s="13"/>
      <c r="R36" s="13"/>
      <c r="S36" s="13"/>
      <c r="T36" s="13"/>
      <c r="U36" s="13"/>
      <c r="V36" s="13"/>
      <c r="W36" s="13"/>
      <c r="X36" s="13"/>
      <c r="Y36" s="13"/>
      <c r="Z36" s="13"/>
      <c r="AA36" s="13"/>
      <c r="AB36" s="13"/>
      <c r="AC36" s="13"/>
    </row>
    <row r="37" spans="1:29" ht="18" customHeight="1">
      <c r="A37" s="13"/>
      <c r="B37" s="13"/>
      <c r="C37" s="84">
        <v>0.45833333333333331</v>
      </c>
      <c r="D37" s="31" t="s">
        <v>230</v>
      </c>
      <c r="E37" s="98" t="s">
        <v>227</v>
      </c>
      <c r="F37" s="99" t="s">
        <v>228</v>
      </c>
      <c r="G37" s="100" t="s">
        <v>229</v>
      </c>
      <c r="H37" s="97" t="s">
        <v>226</v>
      </c>
      <c r="I37" s="13"/>
      <c r="J37" s="13"/>
      <c r="K37" s="13"/>
      <c r="L37" s="13"/>
      <c r="M37" s="13"/>
      <c r="N37" s="13"/>
      <c r="O37" s="13"/>
      <c r="P37" s="13"/>
      <c r="Q37" s="13"/>
      <c r="R37" s="13"/>
      <c r="S37" s="13"/>
      <c r="T37" s="13"/>
      <c r="U37" s="13"/>
      <c r="V37" s="13"/>
      <c r="W37" s="13"/>
      <c r="X37" s="13"/>
      <c r="Y37" s="13"/>
      <c r="Z37" s="13"/>
      <c r="AA37" s="13"/>
      <c r="AB37" s="13"/>
      <c r="AC37" s="13"/>
    </row>
    <row r="38" spans="1:29" ht="18" customHeight="1">
      <c r="A38" s="13"/>
      <c r="B38" s="13"/>
      <c r="C38" s="84">
        <v>0.46180555555555558</v>
      </c>
      <c r="D38" s="13"/>
      <c r="E38" s="31" t="s">
        <v>230</v>
      </c>
      <c r="F38" s="99" t="s">
        <v>228</v>
      </c>
      <c r="G38" s="100" t="s">
        <v>229</v>
      </c>
      <c r="H38" s="98" t="s">
        <v>227</v>
      </c>
      <c r="I38" s="13"/>
      <c r="J38" s="13"/>
      <c r="K38" s="13"/>
      <c r="L38" s="13"/>
      <c r="M38" s="13"/>
      <c r="N38" s="13"/>
      <c r="O38" s="13"/>
      <c r="P38" s="13"/>
      <c r="Q38" s="13"/>
      <c r="R38" s="13"/>
      <c r="S38" s="13"/>
      <c r="T38" s="13"/>
      <c r="U38" s="13"/>
      <c r="V38" s="13"/>
      <c r="W38" s="13"/>
      <c r="X38" s="13"/>
      <c r="Y38" s="13"/>
      <c r="Z38" s="13"/>
      <c r="AA38" s="13"/>
      <c r="AB38" s="13"/>
      <c r="AC38" s="13"/>
    </row>
    <row r="39" spans="1:29" ht="18" customHeight="1">
      <c r="A39" s="13"/>
      <c r="B39" s="13"/>
      <c r="C39" s="84">
        <v>0.46527777777777773</v>
      </c>
      <c r="D39" s="13"/>
      <c r="E39" s="13"/>
      <c r="F39" s="31" t="s">
        <v>230</v>
      </c>
      <c r="G39" s="31" t="s">
        <v>230</v>
      </c>
      <c r="H39" s="99" t="s">
        <v>228</v>
      </c>
      <c r="I39" s="13"/>
      <c r="J39" s="13"/>
      <c r="K39" s="13"/>
      <c r="L39" s="13"/>
      <c r="M39" s="13"/>
      <c r="N39" s="13"/>
      <c r="O39" s="13"/>
      <c r="P39" s="13"/>
      <c r="Q39" s="13"/>
      <c r="R39" s="13"/>
      <c r="S39" s="13"/>
      <c r="T39" s="13"/>
      <c r="U39" s="13"/>
      <c r="V39" s="13"/>
      <c r="W39" s="13"/>
      <c r="X39" s="13"/>
      <c r="Y39" s="13"/>
      <c r="Z39" s="13"/>
      <c r="AA39" s="13"/>
      <c r="AB39" s="13"/>
      <c r="AC39" s="13"/>
    </row>
    <row r="40" spans="1:29" ht="18" customHeight="1">
      <c r="A40" s="13"/>
      <c r="B40" s="13"/>
      <c r="C40" s="84">
        <v>0.46875</v>
      </c>
      <c r="D40" s="13"/>
      <c r="E40" s="13"/>
      <c r="F40" s="13"/>
      <c r="G40" s="13"/>
      <c r="H40" s="31" t="s">
        <v>230</v>
      </c>
      <c r="I40" s="13"/>
      <c r="J40" s="13"/>
      <c r="K40" s="13"/>
      <c r="L40" s="13"/>
      <c r="M40" s="13"/>
      <c r="N40" s="13"/>
      <c r="O40" s="13"/>
      <c r="P40" s="13"/>
      <c r="Q40" s="13"/>
      <c r="R40" s="13"/>
      <c r="S40" s="13"/>
      <c r="T40" s="13"/>
      <c r="U40" s="13"/>
      <c r="V40" s="13"/>
      <c r="W40" s="13"/>
      <c r="X40" s="13"/>
      <c r="Y40" s="13"/>
      <c r="Z40" s="13"/>
      <c r="AA40" s="13"/>
      <c r="AB40" s="13"/>
      <c r="AC40" s="13"/>
    </row>
    <row r="41" spans="1:29" ht="18" customHeight="1">
      <c r="A41" s="13"/>
      <c r="B41" s="13"/>
      <c r="C41" s="84">
        <v>0.47222222222222227</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row>
    <row r="42" spans="1:29" ht="18" customHeight="1">
      <c r="A42" s="13"/>
      <c r="B42" s="13"/>
      <c r="C42" s="84">
        <v>0.47569444444444442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row r="43" spans="1:29" ht="18" customHeight="1">
      <c r="A43" s="13"/>
      <c r="B43" s="13"/>
      <c r="C43" s="84">
        <v>0.47916666666666669</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row>
    <row r="44" spans="1:29" ht="18" customHeight="1">
      <c r="A44" s="13"/>
      <c r="B44" s="13"/>
      <c r="C44" s="84"/>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row>
    <row r="45" spans="1:29" ht="18"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row>
    <row r="46" spans="1:29" ht="18"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row>
    <row r="47" spans="1:29" ht="18"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row>
    <row r="48" spans="1:29" ht="18"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row>
    <row r="49" spans="1:29" ht="18"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row>
    <row r="50" spans="1:29" ht="18"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row>
    <row r="51" spans="1:29" ht="18"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row>
    <row r="52" spans="1:29" ht="18"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row>
    <row r="53" spans="1:29" ht="18"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row>
    <row r="54" spans="1:29" ht="18"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row>
    <row r="55" spans="1:29" ht="18"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row>
    <row r="56" spans="1:29" ht="18"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row>
    <row r="57" spans="1:29" ht="18"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row>
    <row r="58" spans="1:29" ht="18"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row>
    <row r="59" spans="1:29" ht="13.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row>
    <row r="60" spans="1:29" ht="13.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row r="61" spans="1:29" ht="13.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row>
    <row r="62" spans="1:29" ht="13.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row>
    <row r="63" spans="1:29" ht="13.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row>
    <row r="64" spans="1:29" ht="13.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row>
    <row r="65" spans="1:29" ht="13.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row>
    <row r="66" spans="1:29" ht="13.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row>
    <row r="67" spans="1:29" ht="13.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row>
    <row r="68" spans="1:29" ht="13.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row>
    <row r="69" spans="1:29" ht="13.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row>
    <row r="70" spans="1:29" ht="13.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row>
    <row r="71" spans="1:29" ht="13.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row>
    <row r="72" spans="1:29" ht="13.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row>
    <row r="73" spans="1:29" ht="13.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row>
    <row r="74" spans="1:29" ht="13.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row>
    <row r="75" spans="1:29" ht="13.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row>
    <row r="76" spans="1:29" ht="13.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29" ht="13.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row>
    <row r="78" spans="1:29" ht="13.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row>
    <row r="79" spans="1:29" ht="13.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row>
    <row r="80" spans="1:29" ht="13.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row>
    <row r="81" spans="1:29" ht="12.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row>
    <row r="82" spans="1:29" ht="12.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row>
    <row r="83" spans="1:29" ht="12.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row>
    <row r="84" spans="1:29" ht="12.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row>
    <row r="85" spans="1:29" ht="12.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row>
    <row r="86" spans="1:29" ht="12.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row>
    <row r="87" spans="1:29" ht="12.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row>
    <row r="88" spans="1:29" ht="12.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row>
    <row r="89" spans="1:29" ht="12.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row>
    <row r="90" spans="1:29" ht="12.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row>
    <row r="91" spans="1:29" ht="12.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row>
    <row r="92" spans="1:29" ht="12.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row>
    <row r="93" spans="1:29" ht="12.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row>
    <row r="94" spans="1:29" ht="12.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row>
    <row r="95" spans="1:29" ht="12.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row>
    <row r="96" spans="1:29" ht="12.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row>
    <row r="97" spans="1:29" ht="12.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row>
    <row r="98" spans="1:29" ht="12.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row>
    <row r="99" spans="1:29" ht="12.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row>
    <row r="100" spans="1:29" ht="12.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row>
    <row r="101" spans="1:29" ht="12.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row>
    <row r="102" spans="1:29" ht="12.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row>
    <row r="103" spans="1:29" ht="12.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row>
    <row r="104" spans="1:29" ht="12.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row>
    <row r="105" spans="1:29" ht="12.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row>
    <row r="106" spans="1:29" ht="12.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row>
    <row r="107" spans="1:29" ht="12.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row>
    <row r="108" spans="1:29" ht="12.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row>
    <row r="109" spans="1:29" ht="12.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row>
    <row r="110" spans="1:29" ht="12.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row>
    <row r="111" spans="1:29" ht="12.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row>
    <row r="112" spans="1:29" ht="12.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row>
    <row r="113" spans="1:29" ht="4.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row>
    <row r="114" spans="1:29" ht="4.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row>
    <row r="115" spans="1:29" ht="9.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row>
    <row r="116" spans="1:29" ht="9.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row>
    <row r="117" spans="1:29" ht="9.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row>
    <row r="118" spans="1:29" ht="9.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row>
    <row r="119" spans="1:29" ht="9.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row>
    <row r="120" spans="1:29" ht="9.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row>
    <row r="121" spans="1:29" ht="9.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row>
    <row r="122" spans="1:29" ht="9.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row>
    <row r="123" spans="1:29" ht="9.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row>
    <row r="124" spans="1:29" ht="9.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row>
    <row r="125" spans="1:29" ht="9.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row>
    <row r="126" spans="1:29" ht="9.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row>
    <row r="127" spans="1:29" ht="9.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row>
    <row r="128" spans="1:29" ht="9.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row>
    <row r="129" spans="1:29" ht="10.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row>
    <row r="130" spans="1:29" ht="9.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row>
    <row r="131" spans="1:29" ht="9.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row>
    <row r="132" spans="1:29" ht="9.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row>
    <row r="133" spans="1:29" ht="9.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row>
    <row r="134" spans="1:29" ht="9.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row>
    <row r="135" spans="1:29" ht="9.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row>
    <row r="136" spans="1:29" ht="10.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row>
    <row r="137" spans="1:29" ht="12"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row>
    <row r="138" spans="1:29" ht="18"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row>
    <row r="139" spans="1:29" ht="9.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row>
    <row r="140" spans="1:29" ht="9.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row>
    <row r="141" spans="1:29" ht="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row>
    <row r="142" spans="1:29"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row>
    <row r="143" spans="1:29"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row>
    <row r="144" spans="1:29"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row>
    <row r="145" spans="1:29"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row>
    <row r="146" spans="1:29"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row>
    <row r="147" spans="1:29"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row>
    <row r="148" spans="1:29"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row>
    <row r="149" spans="1:2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row>
    <row r="150" spans="1:29"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row>
    <row r="151" spans="1:29" ht="1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row>
    <row r="152" spans="1:29" ht="1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row>
    <row r="153" spans="1:29" ht="1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row>
    <row r="154" spans="1:29" ht="1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row>
    <row r="155" spans="1:29" ht="1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row>
    <row r="156" spans="1:29" ht="1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row>
    <row r="157" spans="1:29"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row>
    <row r="158" spans="1:29"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row>
    <row r="159" spans="1:2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row>
    <row r="160" spans="1:29"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row>
    <row r="161" spans="1:29"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row>
    <row r="162" spans="1:29"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row>
    <row r="163" spans="1:29"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row>
    <row r="164" spans="1:29"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row>
    <row r="165" spans="1:29"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row>
    <row r="166" spans="1:29"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row>
    <row r="167" spans="1:29"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row>
    <row r="168" spans="1:29"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row>
    <row r="169" spans="1:2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row>
    <row r="170" spans="1:29"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row>
    <row r="171" spans="1:29"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row>
    <row r="172" spans="1:29"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row>
    <row r="173" spans="1:29"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row>
    <row r="174" spans="1:29"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row>
    <row r="175" spans="1:29"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row>
    <row r="176" spans="1:29"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row>
    <row r="177" spans="1:29"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row>
    <row r="178" spans="1:29"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row>
    <row r="179" spans="1:2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row>
    <row r="180" spans="1:29"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row>
    <row r="181" spans="1:29"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row>
    <row r="182" spans="1:29"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row>
    <row r="183" spans="1:29"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row>
    <row r="184" spans="1:29"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row>
    <row r="185" spans="1:29"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row>
    <row r="186" spans="1:29"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row>
    <row r="187" spans="1:29"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row>
    <row r="188" spans="1:29"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row>
    <row r="189" spans="1:2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row>
    <row r="190" spans="1:29"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row>
    <row r="191" spans="1:29"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row>
    <row r="192" spans="1:29"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row>
    <row r="193" spans="1:29"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row>
    <row r="194" spans="1:29"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row>
    <row r="195" spans="1:29"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row>
    <row r="196" spans="1:29"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row>
    <row r="197" spans="1:29"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row>
    <row r="198" spans="1:29"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row>
    <row r="199" spans="1:2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row>
    <row r="200" spans="1:29"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row>
    <row r="201" spans="1:29"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row>
    <row r="202" spans="1:29"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row>
    <row r="203" spans="1:29"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row>
    <row r="204" spans="1:29"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row>
    <row r="205" spans="1:29"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row>
    <row r="206" spans="1:29"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row>
    <row r="207" spans="1:29"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row>
    <row r="208" spans="1:29"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row>
    <row r="209" spans="1:2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row>
    <row r="210" spans="1:29"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row>
    <row r="211" spans="1:29"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row>
    <row r="212" spans="1:29"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row>
    <row r="213" spans="1:29"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row>
    <row r="214" spans="1:29"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row>
    <row r="215" spans="1:29"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row>
    <row r="216" spans="1:29"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row>
    <row r="217" spans="1:29"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row>
    <row r="218" spans="1:29"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row>
    <row r="219" spans="1:2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row>
    <row r="220" spans="1:29"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row>
    <row r="221" spans="1:29"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row>
    <row r="222" spans="1:29"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row>
    <row r="223" spans="1:29"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row>
    <row r="224" spans="1:29"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row>
    <row r="225" spans="1:29"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row>
    <row r="226" spans="1:29"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row>
    <row r="227" spans="1:29"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row>
    <row r="228" spans="1:29"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row>
    <row r="229" spans="1:29"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row>
    <row r="230" spans="1:29"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row>
    <row r="231" spans="1:29"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row>
    <row r="232" spans="1:29"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row>
    <row r="233" spans="1:29"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row>
    <row r="234" spans="1:29"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row>
    <row r="235" spans="1:29"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row>
    <row r="236" spans="1:29"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row>
    <row r="237" spans="1:29"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row>
    <row r="238" spans="1:29"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row>
    <row r="239" spans="1:29"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row>
    <row r="240" spans="1:29"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row>
    <row r="241" spans="1:29"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row>
    <row r="242" spans="1:29"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row>
    <row r="243" spans="1:29"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row>
    <row r="244" spans="1:29"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row>
    <row r="245" spans="1:29"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row>
    <row r="246" spans="1:29"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row>
    <row r="247" spans="1:29"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row>
    <row r="248" spans="1:29"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row>
    <row r="249" spans="1:29"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row>
    <row r="250" spans="1:29"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row>
    <row r="251" spans="1:29"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row>
    <row r="252" spans="1:29"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row>
    <row r="253" spans="1:29"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row>
    <row r="254" spans="1:29"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row>
    <row r="255" spans="1:29"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row>
    <row r="256" spans="1:29"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row>
    <row r="257" spans="1:29"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row>
    <row r="258" spans="1:29"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row>
    <row r="259" spans="1:29"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row>
    <row r="260" spans="1:29"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row>
    <row r="261" spans="1:29"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row>
    <row r="262" spans="1:29"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row>
    <row r="263" spans="1:29"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row>
    <row r="264" spans="1:29"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row>
    <row r="265" spans="1:29"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row>
    <row r="266" spans="1:29"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row>
    <row r="267" spans="1:29"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row>
    <row r="268" spans="1:29"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row>
    <row r="269" spans="1:29"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row>
    <row r="270" spans="1:29"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row>
    <row r="271" spans="1:29"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row>
    <row r="272" spans="1:29"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row>
    <row r="273" spans="1:29"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row>
    <row r="274" spans="1:29"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row>
    <row r="275" spans="1:29"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row>
    <row r="276" spans="1:29"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row>
    <row r="277" spans="1:29"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row>
    <row r="278" spans="1:29"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row>
    <row r="279" spans="1:29"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row>
    <row r="280" spans="1:29"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row>
    <row r="281" spans="1:29"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row>
    <row r="282" spans="1:29"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row>
    <row r="283" spans="1:29"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row>
    <row r="284" spans="1:29"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row>
    <row r="285" spans="1:29"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row>
    <row r="286" spans="1:29"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row>
    <row r="287" spans="1:29"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row>
    <row r="288" spans="1:29"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row>
    <row r="289" spans="1:29"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row>
    <row r="290" spans="1:29"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row>
    <row r="291" spans="1:29"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row>
    <row r="292" spans="1:29"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row>
    <row r="293" spans="1:29"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row>
    <row r="294" spans="1:29"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row>
    <row r="295" spans="1:29"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row>
    <row r="296" spans="1:29"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row>
    <row r="297" spans="1:29"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row>
    <row r="298" spans="1:29"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row>
    <row r="299" spans="1:29"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row>
    <row r="300" spans="1:29"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row>
    <row r="301" spans="1:29"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row>
    <row r="302" spans="1:29"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row>
    <row r="303" spans="1:29"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row>
    <row r="304" spans="1:29"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row>
    <row r="305" spans="1:29"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row>
    <row r="306" spans="1:29"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row>
    <row r="307" spans="1:29"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row>
    <row r="308" spans="1:29"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row>
    <row r="309" spans="1:29"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row>
    <row r="310" spans="1:29"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row>
    <row r="311" spans="1:29"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row>
    <row r="312" spans="1:29"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row>
    <row r="313" spans="1:29"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row>
    <row r="314" spans="1:29"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row>
    <row r="315" spans="1:29"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row>
    <row r="316" spans="1:29"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row>
    <row r="317" spans="1:29"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row>
    <row r="318" spans="1:29"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row>
    <row r="319" spans="1:29"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row>
    <row r="320" spans="1:29"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row>
    <row r="321" spans="1:29"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row>
    <row r="322" spans="1:29"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row>
    <row r="323" spans="1:29"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row>
    <row r="324" spans="1:29"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row>
    <row r="325" spans="1:29"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row>
    <row r="326" spans="1:29"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row>
    <row r="327" spans="1:29"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row>
    <row r="328" spans="1:29"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row>
    <row r="329" spans="1:29"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row>
    <row r="330" spans="1:29"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row>
    <row r="331" spans="1:29"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row>
    <row r="332" spans="1:29"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row>
    <row r="333" spans="1:29"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row>
    <row r="334" spans="1:29"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row>
    <row r="335" spans="1:29"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row>
    <row r="336" spans="1:29"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row>
    <row r="337" spans="1:29"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row>
    <row r="338" spans="1:29"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row>
    <row r="339" spans="1:29"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row>
    <row r="340" spans="1:29"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row>
    <row r="341" spans="1:29"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row>
    <row r="342" spans="1:29"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row>
    <row r="343" spans="1:29"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row>
    <row r="344" spans="1:29"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row>
    <row r="345" spans="1:29"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row>
    <row r="346" spans="1:29"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row>
    <row r="347" spans="1:29"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row>
    <row r="348" spans="1:29"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row>
    <row r="349" spans="1:29"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row>
    <row r="350" spans="1:29"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row>
    <row r="351" spans="1:29"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row>
    <row r="352" spans="1:29"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row>
    <row r="353" spans="1:29"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row>
    <row r="354" spans="1:29"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row>
    <row r="355" spans="1:29"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row>
    <row r="356" spans="1:29"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row>
    <row r="357" spans="1:29"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row>
    <row r="358" spans="1:29"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row>
    <row r="359" spans="1:29"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row>
    <row r="360" spans="1:29"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row>
    <row r="361" spans="1:29"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row>
    <row r="362" spans="1:29"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row>
    <row r="363" spans="1:29"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row>
    <row r="364" spans="1:29"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row>
    <row r="365" spans="1:29"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row>
    <row r="366" spans="1:29"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row>
    <row r="367" spans="1:29"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row>
    <row r="368" spans="1:29"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row>
    <row r="369" spans="1:29"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row>
    <row r="370" spans="1:29"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row>
    <row r="371" spans="1:29"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row>
    <row r="372" spans="1:29"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row>
    <row r="373" spans="1:29"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row>
    <row r="374" spans="1:29"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row>
    <row r="375" spans="1:29"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row>
    <row r="376" spans="1:29"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row>
    <row r="377" spans="1:29"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row>
    <row r="378" spans="1:29"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row>
    <row r="379" spans="1:29"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row>
    <row r="380" spans="1:29"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row>
    <row r="381" spans="1:29"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row>
    <row r="382" spans="1:29"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row>
    <row r="383" spans="1:29"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row>
    <row r="384" spans="1:29"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row>
    <row r="385" spans="1:29"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row>
    <row r="386" spans="1:29"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row>
    <row r="387" spans="1:29"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row>
    <row r="388" spans="1:29"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row>
    <row r="389" spans="1:29"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row>
    <row r="390" spans="1:29"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row>
    <row r="391" spans="1:29"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row>
    <row r="392" spans="1:29"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row>
    <row r="393" spans="1:29"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row>
    <row r="394" spans="1:29"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row>
    <row r="395" spans="1:29"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row>
    <row r="396" spans="1:29"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row>
    <row r="397" spans="1:29"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row>
    <row r="398" spans="1:29"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row>
    <row r="399" spans="1:29"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row>
    <row r="400" spans="1:29"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row>
    <row r="401" spans="1:29"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row>
    <row r="402" spans="1:29"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row>
    <row r="403" spans="1:29"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row>
    <row r="404" spans="1:29"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row>
    <row r="405" spans="1:29"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row>
    <row r="406" spans="1:29"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row>
    <row r="407" spans="1:29"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row>
    <row r="408" spans="1:29"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row>
    <row r="409" spans="1:29"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row>
    <row r="410" spans="1:29"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row>
    <row r="411" spans="1:29"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row>
    <row r="412" spans="1:29"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row>
    <row r="413" spans="1:29"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row>
    <row r="414" spans="1:29"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row>
    <row r="415" spans="1:29"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row>
    <row r="416" spans="1:29"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row>
    <row r="417" spans="1:29"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row>
    <row r="418" spans="1:29"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row>
    <row r="419" spans="1:29"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row>
    <row r="420" spans="1:29"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row>
    <row r="421" spans="1:29"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row>
    <row r="422" spans="1:29"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row>
    <row r="423" spans="1:29"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row>
    <row r="424" spans="1:29"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row>
    <row r="425" spans="1:29"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row>
    <row r="426" spans="1:29"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row>
    <row r="427" spans="1:29"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row>
    <row r="428" spans="1:29"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row>
    <row r="429" spans="1:29"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row>
    <row r="430" spans="1:29"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row>
    <row r="431" spans="1:29"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row>
    <row r="432" spans="1:29"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row>
    <row r="433" spans="1:29"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row>
    <row r="434" spans="1:29"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row>
    <row r="435" spans="1:29"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row>
    <row r="436" spans="1:29"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row>
    <row r="437" spans="1:29"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row>
    <row r="438" spans="1:29"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row>
    <row r="439" spans="1:29"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row>
    <row r="440" spans="1:29"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row>
    <row r="441" spans="1:29"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row>
    <row r="442" spans="1:29"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row>
    <row r="443" spans="1:29"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row>
    <row r="444" spans="1:29"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row>
    <row r="445" spans="1:29"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row>
    <row r="446" spans="1:29"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row>
    <row r="447" spans="1:29"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row>
    <row r="448" spans="1:29"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row>
    <row r="449" spans="1:29"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row>
    <row r="450" spans="1:29"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row>
    <row r="451" spans="1:29"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row>
    <row r="452" spans="1:29"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row>
    <row r="453" spans="1:29"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row>
    <row r="454" spans="1:29"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row>
    <row r="455" spans="1:29"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row>
    <row r="456" spans="1:29"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row>
    <row r="457" spans="1:29"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row>
    <row r="458" spans="1:29"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row>
    <row r="459" spans="1:29"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row>
    <row r="460" spans="1:29"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row>
    <row r="461" spans="1:29"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row>
    <row r="462" spans="1:29"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row>
    <row r="463" spans="1:29"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row>
    <row r="464" spans="1:29"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row>
    <row r="465" spans="1:29"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row>
    <row r="466" spans="1:29"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row>
    <row r="467" spans="1:29"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row>
    <row r="468" spans="1:29"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row>
    <row r="469" spans="1:29"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row>
    <row r="470" spans="1:29"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row>
    <row r="471" spans="1:29"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row>
    <row r="472" spans="1:29"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row>
    <row r="473" spans="1:29"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row>
    <row r="474" spans="1:29"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row>
    <row r="475" spans="1:29"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row>
    <row r="476" spans="1:29"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row>
    <row r="477" spans="1:29"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row>
    <row r="478" spans="1:29"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row>
    <row r="479" spans="1:29"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row>
    <row r="480" spans="1:29"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row>
    <row r="481" spans="1:29"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row>
    <row r="482" spans="1:29"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row>
    <row r="483" spans="1:29"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row>
    <row r="484" spans="1:29"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row>
    <row r="485" spans="1:29"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row>
    <row r="486" spans="1:29"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row>
    <row r="487" spans="1:29"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row>
    <row r="488" spans="1:29"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row>
    <row r="489" spans="1:29"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row>
    <row r="490" spans="1:29"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row>
    <row r="491" spans="1:29"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row>
    <row r="492" spans="1:29"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row>
    <row r="493" spans="1:29"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row>
    <row r="494" spans="1:29"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row>
    <row r="495" spans="1:29"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row>
    <row r="496" spans="1:29"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row>
    <row r="497" spans="1:29"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row>
    <row r="498" spans="1:29"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row>
    <row r="499" spans="1:29"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row>
    <row r="500" spans="1:29"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row>
    <row r="501" spans="1:29"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row>
    <row r="502" spans="1:29"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row>
    <row r="503" spans="1:29"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row>
    <row r="504" spans="1:29"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row>
    <row r="505" spans="1:29"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row>
    <row r="506" spans="1:29"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row>
    <row r="507" spans="1:29"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row>
    <row r="508" spans="1:29"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row>
    <row r="509" spans="1:29"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row>
    <row r="510" spans="1:29"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row>
    <row r="511" spans="1:29"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row>
    <row r="512" spans="1:29"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row>
    <row r="513" spans="1:29"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row>
    <row r="514" spans="1:29"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row>
    <row r="515" spans="1:29"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row>
    <row r="516" spans="1:29"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row>
    <row r="517" spans="1:29"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row>
    <row r="518" spans="1:29"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row>
    <row r="519" spans="1:29"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row>
    <row r="520" spans="1:29"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row>
    <row r="521" spans="1:29"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row>
    <row r="522" spans="1:29"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row>
    <row r="523" spans="1:29"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row>
    <row r="524" spans="1:29"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row>
    <row r="525" spans="1:29"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row>
    <row r="526" spans="1:29"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row>
    <row r="527" spans="1:29"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row>
    <row r="528" spans="1:29"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row>
    <row r="529" spans="1:29"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row>
    <row r="530" spans="1:29"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row>
    <row r="531" spans="1:29"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row>
    <row r="532" spans="1:29"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row>
    <row r="533" spans="1:29"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row>
    <row r="534" spans="1:29"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row>
    <row r="535" spans="1:29"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row>
    <row r="536" spans="1:29"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row>
    <row r="537" spans="1:29"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row>
    <row r="538" spans="1:29"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row>
    <row r="539" spans="1:29"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row>
    <row r="540" spans="1:29"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row>
    <row r="541" spans="1:29"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row>
    <row r="542" spans="1:29"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row>
    <row r="543" spans="1:29"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row>
    <row r="544" spans="1:29"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row>
    <row r="545" spans="1:29"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row>
    <row r="546" spans="1:29"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row>
    <row r="547" spans="1:29"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row>
    <row r="548" spans="1:29"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row>
    <row r="549" spans="1:29"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row>
    <row r="550" spans="1:29"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row>
    <row r="551" spans="1:29"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row>
    <row r="552" spans="1:29"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row>
    <row r="553" spans="1:29"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row>
    <row r="554" spans="1:29"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row>
    <row r="555" spans="1:29"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row>
    <row r="556" spans="1:29"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row>
    <row r="557" spans="1:29"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row>
    <row r="558" spans="1:29"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row>
    <row r="559" spans="1:29"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row>
    <row r="560" spans="1:29"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row>
    <row r="561" spans="1:29"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row>
    <row r="562" spans="1:29"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row>
    <row r="563" spans="1:29"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row>
    <row r="564" spans="1:29"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row>
    <row r="565" spans="1:29"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row>
    <row r="566" spans="1:29"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row>
    <row r="567" spans="1:29"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row>
    <row r="568" spans="1:29"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row>
    <row r="569" spans="1:29"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row>
    <row r="570" spans="1:29"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row>
    <row r="571" spans="1:29"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row>
    <row r="572" spans="1:29"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row>
    <row r="573" spans="1:29"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row>
    <row r="574" spans="1:29"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row>
    <row r="575" spans="1:29"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row>
    <row r="576" spans="1:29"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row>
    <row r="577" spans="1:29"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row>
    <row r="578" spans="1:29"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row>
    <row r="579" spans="1:29"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row>
    <row r="580" spans="1:29"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row>
    <row r="581" spans="1:29"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row>
    <row r="582" spans="1:29"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row>
    <row r="583" spans="1:29"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row>
    <row r="584" spans="1:29"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row>
    <row r="585" spans="1:29"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row>
    <row r="586" spans="1:29"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row>
    <row r="587" spans="1:29"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row>
    <row r="588" spans="1:29"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row>
    <row r="589" spans="1:29"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row>
    <row r="590" spans="1:29"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row>
    <row r="591" spans="1:29"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row>
    <row r="592" spans="1:29"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row>
    <row r="593" spans="1:29"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row>
    <row r="594" spans="1:29"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row>
    <row r="595" spans="1:29"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row>
    <row r="596" spans="1:29"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row>
    <row r="597" spans="1:29"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row>
    <row r="598" spans="1:29"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row>
    <row r="599" spans="1:29"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row>
    <row r="600" spans="1:29"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row>
    <row r="601" spans="1:29"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row>
    <row r="602" spans="1:29"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row>
    <row r="603" spans="1:29"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row>
    <row r="604" spans="1:29"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row>
    <row r="605" spans="1:29"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row>
    <row r="606" spans="1:29"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row>
    <row r="607" spans="1:29"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row>
    <row r="608" spans="1:29"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row>
    <row r="609" spans="1:29"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row>
    <row r="610" spans="1:29"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row>
    <row r="611" spans="1:29"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row>
    <row r="612" spans="1:29"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row>
    <row r="613" spans="1:29"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row>
    <row r="614" spans="1:29"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row>
    <row r="615" spans="1:29"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row>
    <row r="616" spans="1:29"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row>
    <row r="617" spans="1:29"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row>
    <row r="618" spans="1:29"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row>
    <row r="619" spans="1:29"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row>
    <row r="620" spans="1:29"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row>
    <row r="621" spans="1:29"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row>
    <row r="622" spans="1:29"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row>
    <row r="623" spans="1:29"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row>
    <row r="624" spans="1:29"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row>
    <row r="625" spans="1:29"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row>
    <row r="626" spans="1:29"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row>
    <row r="627" spans="1:29"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row>
    <row r="628" spans="1:29"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row>
    <row r="629" spans="1:29"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row>
    <row r="630" spans="1:29"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row>
    <row r="631" spans="1:29"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row>
    <row r="632" spans="1:29"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row>
    <row r="633" spans="1:29"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row>
    <row r="634" spans="1:29"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row>
    <row r="635" spans="1:29"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row>
    <row r="636" spans="1:29"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row>
    <row r="637" spans="1:29"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row>
    <row r="638" spans="1:29"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row>
    <row r="639" spans="1:29"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row>
    <row r="640" spans="1:29"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row>
    <row r="641" spans="1:29"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row>
    <row r="642" spans="1:29"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row>
    <row r="643" spans="1:29"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row>
    <row r="644" spans="1:29"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row>
    <row r="645" spans="1:29"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row>
    <row r="646" spans="1:29"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row>
    <row r="647" spans="1:29"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row>
    <row r="648" spans="1:29"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row>
    <row r="649" spans="1:29"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row>
    <row r="650" spans="1:29"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row>
    <row r="651" spans="1:29"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row>
    <row r="652" spans="1:29"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row>
    <row r="653" spans="1:29"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row>
    <row r="654" spans="1:29"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row>
    <row r="655" spans="1:29"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row>
    <row r="656" spans="1:29"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row>
    <row r="657" spans="1:29"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row>
    <row r="658" spans="1:29"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row>
    <row r="659" spans="1:29"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row>
    <row r="660" spans="1:29"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row>
    <row r="661" spans="1:29"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row>
    <row r="662" spans="1:29"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row>
    <row r="663" spans="1:29"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row>
    <row r="664" spans="1:29"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row>
    <row r="665" spans="1:29"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row>
    <row r="666" spans="1:29"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row>
    <row r="667" spans="1:29"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row>
    <row r="668" spans="1:29"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row>
    <row r="669" spans="1:29"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row>
    <row r="670" spans="1:29"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row>
    <row r="671" spans="1:29"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row>
    <row r="672" spans="1:29"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row>
    <row r="673" spans="1:29"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row>
    <row r="674" spans="1:29"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row>
    <row r="675" spans="1:29"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row>
    <row r="676" spans="1:29"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row>
    <row r="677" spans="1:29"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row>
    <row r="678" spans="1:29"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row>
    <row r="679" spans="1:29"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row>
    <row r="680" spans="1:29"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row>
    <row r="681" spans="1:29"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row>
    <row r="682" spans="1:29"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row>
    <row r="683" spans="1:29"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row>
    <row r="684" spans="1:29"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row>
    <row r="685" spans="1:29"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row>
    <row r="686" spans="1:29"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row>
    <row r="687" spans="1:29"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row>
    <row r="688" spans="1:29"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row>
    <row r="689" spans="1:29"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row>
    <row r="690" spans="1:29"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row>
    <row r="691" spans="1:29"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row>
    <row r="692" spans="1:29"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row>
    <row r="693" spans="1:29"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row>
    <row r="694" spans="1:29"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row>
    <row r="695" spans="1:29"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row>
    <row r="696" spans="1:29"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row>
    <row r="697" spans="1:29"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row>
    <row r="698" spans="1:29"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row>
    <row r="699" spans="1:29"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row>
    <row r="700" spans="1:29"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row>
    <row r="701" spans="1:29"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row>
    <row r="702" spans="1:29"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row>
    <row r="703" spans="1:29"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row>
    <row r="704" spans="1:29"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row>
    <row r="705" spans="1:29"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row>
    <row r="706" spans="1:29"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row>
    <row r="707" spans="1:29"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row>
    <row r="708" spans="1:29"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row>
    <row r="709" spans="1:29"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row>
    <row r="710" spans="1:29"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row>
    <row r="711" spans="1:29"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row>
    <row r="712" spans="1:29"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row>
    <row r="713" spans="1:29"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row>
    <row r="714" spans="1:29"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row>
    <row r="715" spans="1:29"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row>
    <row r="716" spans="1:29"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row>
    <row r="717" spans="1:29"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row>
    <row r="718" spans="1:29"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row>
    <row r="719" spans="1:29"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row>
    <row r="720" spans="1:29"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row>
    <row r="721" spans="1:29"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row>
    <row r="722" spans="1:29"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row>
    <row r="723" spans="1:29"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row>
    <row r="724" spans="1:29"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row>
    <row r="725" spans="1:29"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row>
    <row r="726" spans="1:29"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row>
    <row r="727" spans="1:29"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row>
    <row r="728" spans="1:29"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row>
    <row r="729" spans="1:29"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row>
    <row r="730" spans="1:29"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row>
    <row r="731" spans="1:29"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row>
    <row r="732" spans="1:29"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row>
    <row r="733" spans="1:29"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row>
    <row r="734" spans="1:29"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row>
    <row r="735" spans="1:29"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row>
    <row r="736" spans="1:29"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row>
    <row r="737" spans="1:29"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row>
    <row r="738" spans="1:29"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row>
    <row r="739" spans="1:29"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row>
    <row r="740" spans="1:29"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row>
    <row r="741" spans="1:29"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row>
    <row r="742" spans="1:29"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row>
    <row r="743" spans="1:29"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row>
    <row r="744" spans="1:29"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row>
    <row r="745" spans="1:29"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row>
    <row r="746" spans="1:29"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row>
    <row r="747" spans="1:29"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row>
    <row r="748" spans="1:29"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row>
    <row r="749" spans="1:29"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row>
    <row r="750" spans="1:29"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row>
    <row r="751" spans="1:29"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row>
    <row r="752" spans="1:29"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row>
    <row r="753" spans="1:29"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row>
    <row r="754" spans="1:29"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row>
    <row r="755" spans="1:29"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row>
    <row r="756" spans="1:29"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row>
    <row r="757" spans="1:29"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row>
    <row r="758" spans="1:29"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row>
    <row r="759" spans="1:29"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row>
    <row r="760" spans="1:29"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row>
    <row r="761" spans="1:29"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row>
    <row r="762" spans="1:29"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row>
    <row r="763" spans="1:29"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row>
    <row r="764" spans="1:29"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row>
    <row r="765" spans="1:29"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row>
    <row r="766" spans="1:29"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row>
    <row r="767" spans="1:29"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row>
    <row r="768" spans="1:29"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row>
    <row r="769" spans="1:29"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row>
    <row r="770" spans="1:29"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row>
    <row r="771" spans="1:29"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row>
    <row r="772" spans="1:29"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row>
    <row r="773" spans="1:29"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row>
    <row r="774" spans="1:29"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row>
    <row r="775" spans="1:29"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row>
    <row r="776" spans="1:29"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row>
    <row r="777" spans="1:29"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row>
    <row r="778" spans="1:29"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row>
    <row r="779" spans="1:29"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row>
    <row r="780" spans="1:29"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row>
    <row r="781" spans="1:29"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row>
    <row r="782" spans="1:29"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row>
    <row r="783" spans="1:29"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row>
    <row r="784" spans="1:29"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row>
    <row r="785" spans="1:29"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row>
    <row r="786" spans="1:29"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row>
    <row r="787" spans="1:29"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row>
    <row r="788" spans="1:29"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row>
    <row r="789" spans="1:29"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row>
    <row r="790" spans="1:29"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row>
    <row r="791" spans="1:29"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row>
    <row r="792" spans="1:29"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row>
    <row r="793" spans="1:29"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row>
    <row r="794" spans="1:29"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row>
    <row r="795" spans="1:29"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row>
    <row r="796" spans="1:29"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row>
    <row r="797" spans="1:29"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row>
    <row r="798" spans="1:29"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row>
    <row r="799" spans="1:29"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row>
    <row r="800" spans="1:29"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row>
    <row r="801" spans="1:29"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row>
    <row r="802" spans="1:29"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row>
    <row r="803" spans="1:29"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row>
    <row r="804" spans="1:29"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row>
    <row r="805" spans="1:29"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row>
    <row r="806" spans="1:29"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row>
    <row r="807" spans="1:29"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row>
    <row r="808" spans="1:29"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row>
    <row r="809" spans="1:29"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row>
    <row r="810" spans="1:29"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row>
    <row r="811" spans="1:29"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row>
    <row r="812" spans="1:29"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row>
    <row r="813" spans="1:29"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row>
    <row r="814" spans="1:29"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row>
    <row r="815" spans="1:29"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row>
    <row r="816" spans="1:29"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row>
    <row r="817" spans="1:29"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row>
    <row r="818" spans="1:29"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row>
    <row r="819" spans="1:29"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row>
    <row r="820" spans="1:29"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row>
    <row r="821" spans="1:29"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row>
    <row r="822" spans="1:29"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row>
    <row r="823" spans="1:29"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row>
    <row r="824" spans="1:29"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row>
    <row r="825" spans="1:29"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row>
    <row r="826" spans="1:29"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row>
    <row r="827" spans="1:29"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row>
    <row r="828" spans="1:29"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row>
    <row r="829" spans="1:29"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row>
    <row r="830" spans="1:29"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row>
    <row r="831" spans="1:29"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row>
    <row r="832" spans="1:29"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row>
    <row r="833" spans="1:29"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row>
    <row r="834" spans="1:29"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row>
    <row r="835" spans="1:29"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row>
    <row r="836" spans="1:29"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row>
    <row r="837" spans="1:29"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row>
    <row r="838" spans="1:29"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row>
    <row r="839" spans="1:29"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row>
    <row r="840" spans="1:29"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row>
    <row r="841" spans="1:29"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row>
    <row r="842" spans="1:29"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row>
    <row r="843" spans="1:29"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row>
    <row r="844" spans="1:29"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row>
    <row r="845" spans="1:29"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row>
    <row r="846" spans="1:29"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row>
    <row r="847" spans="1:29"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row>
    <row r="848" spans="1:29"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row>
    <row r="849" spans="1:29"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row>
    <row r="850" spans="1:29"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row>
    <row r="851" spans="1:29"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row>
    <row r="852" spans="1:29"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row>
    <row r="853" spans="1:29"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row>
    <row r="854" spans="1:29"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row>
    <row r="855" spans="1:29"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row>
    <row r="856" spans="1:29"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row>
    <row r="857" spans="1:29"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row>
    <row r="858" spans="1:29"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row>
    <row r="859" spans="1:29"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row>
    <row r="860" spans="1:29"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row>
    <row r="861" spans="1:29"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row>
    <row r="862" spans="1:29"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row>
    <row r="863" spans="1:29"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row>
    <row r="864" spans="1:29"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row>
    <row r="865" spans="1:29"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row>
    <row r="866" spans="1:29"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row>
    <row r="867" spans="1:29"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row>
    <row r="868" spans="1:29"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row>
    <row r="869" spans="1:29"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row>
    <row r="870" spans="1:29"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row>
    <row r="871" spans="1:29"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row>
    <row r="872" spans="1:29"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row>
    <row r="873" spans="1:29"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row>
    <row r="874" spans="1:29"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row>
    <row r="875" spans="1:29"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row>
    <row r="876" spans="1:29"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row>
    <row r="877" spans="1:29"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row>
    <row r="878" spans="1:29"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row>
    <row r="879" spans="1:29"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row>
    <row r="880" spans="1:29"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row>
    <row r="881" spans="1:29"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row>
    <row r="882" spans="1:29"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row>
    <row r="883" spans="1:29"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row>
    <row r="884" spans="1:29"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row>
    <row r="885" spans="1:29"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row>
    <row r="886" spans="1:29"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row>
    <row r="887" spans="1:29"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row>
    <row r="888" spans="1:29"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row>
    <row r="889" spans="1:29"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row>
    <row r="890" spans="1:29"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row>
    <row r="891" spans="1:29"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row>
    <row r="892" spans="1:29"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row>
    <row r="893" spans="1:29"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row>
    <row r="894" spans="1:29"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row>
    <row r="895" spans="1:29"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row>
    <row r="896" spans="1:29"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row>
    <row r="897" spans="1:29"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row>
    <row r="898" spans="1:29"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row>
    <row r="899" spans="1:29"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row>
    <row r="900" spans="1:29"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row>
    <row r="901" spans="1:29"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row>
    <row r="902" spans="1:29"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row>
    <row r="903" spans="1:29"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row>
    <row r="904" spans="1:29"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row>
    <row r="905" spans="1:29"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row>
    <row r="906" spans="1:29"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row>
    <row r="907" spans="1:29"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row>
    <row r="908" spans="1:29"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row>
    <row r="909" spans="1:29"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row>
    <row r="910" spans="1:29"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row>
    <row r="911" spans="1:29"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row>
    <row r="912" spans="1:29"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row>
    <row r="913" spans="1:29"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row>
    <row r="914" spans="1:29"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row>
    <row r="915" spans="1:29"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row>
    <row r="916" spans="1:29"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row>
    <row r="917" spans="1:29"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row>
    <row r="918" spans="1:29"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row>
    <row r="919" spans="1:29"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row>
    <row r="920" spans="1:29"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row>
    <row r="921" spans="1:29"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row>
    <row r="922" spans="1:29"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row>
    <row r="923" spans="1:29"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row>
    <row r="924" spans="1:29"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row>
    <row r="925" spans="1:29"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row>
    <row r="926" spans="1:29"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row>
    <row r="927" spans="1:29"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row>
    <row r="928" spans="1:29"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row>
    <row r="929" spans="1:29"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row>
    <row r="930" spans="1:29"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row>
    <row r="931" spans="1:29"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row>
    <row r="932" spans="1:29"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row>
    <row r="933" spans="1:29"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row>
    <row r="934" spans="1:29"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row>
    <row r="935" spans="1:29"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row>
    <row r="936" spans="1:29"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row>
    <row r="937" spans="1:29"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row>
    <row r="938" spans="1:29"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row>
    <row r="939" spans="1:29"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row>
    <row r="940" spans="1:29"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row>
    <row r="941" spans="1:29"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row>
    <row r="942" spans="1:29"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row>
    <row r="943" spans="1:29"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row>
    <row r="944" spans="1:29"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row>
    <row r="945" spans="1:29"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row>
    <row r="946" spans="1:29"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row>
    <row r="947" spans="1:29"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row>
    <row r="948" spans="1:29"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row>
    <row r="949" spans="1:29"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row>
    <row r="950" spans="1:29"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row>
    <row r="951" spans="1:29"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row>
    <row r="952" spans="1:29"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row>
    <row r="953" spans="1:29"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row>
    <row r="954" spans="1:29"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row>
    <row r="955" spans="1:29"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row>
    <row r="956" spans="1:29"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row>
    <row r="957" spans="1:29"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row>
    <row r="958" spans="1:29"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row>
    <row r="959" spans="1:29"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row>
    <row r="960" spans="1:29"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row>
    <row r="961" spans="1:29"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row>
    <row r="962" spans="1:29"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row>
    <row r="963" spans="1:29"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row>
    <row r="964" spans="1:29"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row>
    <row r="965" spans="1:29"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row>
    <row r="966" spans="1:29"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row>
    <row r="967" spans="1:29"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row>
    <row r="968" spans="1:29"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row>
    <row r="969" spans="1:29"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row>
    <row r="970" spans="1:29"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row>
    <row r="971" spans="1:29"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row>
    <row r="972" spans="1:29"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row>
    <row r="973" spans="1:29"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row>
    <row r="974" spans="1:29"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row>
    <row r="975" spans="1:29"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row>
    <row r="976" spans="1:29"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row>
    <row r="977" spans="1:29"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row>
    <row r="978" spans="1:29"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row>
    <row r="979" spans="1:29"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row>
    <row r="980" spans="1:29"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row>
    <row r="981" spans="1:29"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row>
    <row r="982" spans="1:29"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row>
    <row r="983" spans="1:29"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row>
    <row r="984" spans="1:29"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row>
    <row r="985" spans="1:29"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row>
    <row r="986" spans="1:29"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row>
    <row r="987" spans="1:29"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row>
    <row r="988" spans="1:29"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row>
    <row r="989" spans="1:29"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row>
    <row r="990" spans="1:29"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row>
    <row r="991" spans="1:29"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row>
    <row r="992" spans="1:29"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row>
    <row r="993" spans="1:29"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row>
    <row r="994" spans="1:29"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row>
    <row r="995" spans="1:29"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row>
    <row r="996" spans="1:29"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row>
    <row r="997" spans="1:29"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row>
    <row r="998" spans="1:29"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row>
    <row r="999" spans="1:29"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row>
    <row r="1000" spans="1:29"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row>
  </sheetData>
  <mergeCells count="5">
    <mergeCell ref="E1:G1"/>
    <mergeCell ref="A3:A5"/>
    <mergeCell ref="A6:A8"/>
    <mergeCell ref="A9:A11"/>
    <mergeCell ref="A12:A14"/>
  </mergeCells>
  <hyperlinks>
    <hyperlink ref="C3" r:id="rId1" xr:uid="{00000000-0004-0000-0500-000000000000}"/>
    <hyperlink ref="D3" r:id="rId2" xr:uid="{00000000-0004-0000-0500-000001000000}"/>
    <hyperlink ref="C4" r:id="rId3" xr:uid="{00000000-0004-0000-0500-000002000000}"/>
    <hyperlink ref="C5" r:id="rId4" xr:uid="{00000000-0004-0000-0500-000003000000}"/>
    <hyperlink ref="C6" r:id="rId5" xr:uid="{00000000-0004-0000-0500-000004000000}"/>
    <hyperlink ref="D6" r:id="rId6" xr:uid="{00000000-0004-0000-0500-000005000000}"/>
    <hyperlink ref="C7" r:id="rId7" xr:uid="{00000000-0004-0000-0500-000006000000}"/>
    <hyperlink ref="C8" r:id="rId8" xr:uid="{00000000-0004-0000-0500-000007000000}"/>
    <hyperlink ref="C9" r:id="rId9" xr:uid="{00000000-0004-0000-0500-000008000000}"/>
    <hyperlink ref="D9" r:id="rId10" xr:uid="{00000000-0004-0000-0500-000009000000}"/>
    <hyperlink ref="C10" r:id="rId11" xr:uid="{00000000-0004-0000-0500-00000A000000}"/>
    <hyperlink ref="C11" r:id="rId12" xr:uid="{00000000-0004-0000-0500-00000B000000}"/>
    <hyperlink ref="C12" r:id="rId13" xr:uid="{00000000-0004-0000-0500-00000C000000}"/>
    <hyperlink ref="D12" r:id="rId14" xr:uid="{00000000-0004-0000-0500-00000D000000}"/>
    <hyperlink ref="C14" r:id="rId15" xr:uid="{00000000-0004-0000-0500-00000E000000}"/>
  </hyperlinks>
  <printOptions horizontalCentered="1" verticalCentered="1"/>
  <pageMargins left="0" right="0" top="0" bottom="0" header="0" footer="0"/>
  <pageSetup orientation="landscape"/>
  <rowBreaks count="1" manualBreakCount="1">
    <brk id="14" man="1"/>
  </rowBreaks>
  <colBreaks count="1" manualBreakCount="1">
    <brk id="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00"/>
  <sheetViews>
    <sheetView workbookViewId="0"/>
  </sheetViews>
  <sheetFormatPr baseColWidth="10" defaultColWidth="11.1640625" defaultRowHeight="15" customHeight="1"/>
  <cols>
    <col min="1" max="26" width="10.5" customWidth="1"/>
  </cols>
  <sheetData>
    <row r="1" spans="1:10" ht="15.75" customHeight="1">
      <c r="A1" s="2"/>
      <c r="B1" s="2"/>
      <c r="C1" s="2"/>
      <c r="D1" s="2"/>
      <c r="E1" s="2"/>
      <c r="F1" s="2"/>
      <c r="G1" s="2"/>
      <c r="H1" s="2"/>
      <c r="I1" s="2"/>
      <c r="J1" s="2"/>
    </row>
    <row r="2" spans="1:10" ht="15.75" customHeight="1">
      <c r="A2" s="2"/>
      <c r="B2" s="2"/>
      <c r="C2" s="2"/>
      <c r="D2" s="2"/>
      <c r="E2" s="2"/>
      <c r="F2" s="2"/>
      <c r="G2" s="2"/>
      <c r="H2" s="2"/>
      <c r="I2" s="2"/>
      <c r="J2" s="2"/>
    </row>
    <row r="3" spans="1:10" ht="15.75" customHeight="1">
      <c r="A3" s="2"/>
      <c r="B3" s="2" t="s">
        <v>231</v>
      </c>
      <c r="C3" s="2"/>
      <c r="D3" s="2"/>
      <c r="E3" s="2"/>
      <c r="F3" s="2"/>
      <c r="G3" s="2"/>
      <c r="H3" s="2"/>
      <c r="I3" s="2"/>
      <c r="J3" s="2"/>
    </row>
    <row r="4" spans="1:10" ht="15.75" customHeight="1">
      <c r="A4" s="2"/>
      <c r="B4" s="2"/>
      <c r="C4" s="2"/>
      <c r="D4" s="2"/>
      <c r="E4" s="2"/>
      <c r="F4" s="2"/>
      <c r="G4" s="2"/>
      <c r="H4" s="2"/>
      <c r="I4" s="2"/>
      <c r="J4" s="2"/>
    </row>
    <row r="5" spans="1:10" ht="15.75" customHeight="1">
      <c r="A5" s="2"/>
      <c r="B5" s="2"/>
      <c r="C5" s="2"/>
      <c r="D5" s="2"/>
      <c r="E5" s="2"/>
      <c r="F5" s="2"/>
      <c r="G5" s="2"/>
      <c r="H5" s="2"/>
      <c r="I5" s="2"/>
      <c r="J5" s="2"/>
    </row>
    <row r="6" spans="1:10" ht="15.75" customHeight="1">
      <c r="A6" s="2"/>
      <c r="B6" s="2"/>
      <c r="C6" s="2"/>
      <c r="D6" s="2"/>
      <c r="E6" s="2"/>
      <c r="F6" s="2"/>
      <c r="G6" s="2"/>
      <c r="H6" s="2"/>
      <c r="I6" s="2"/>
      <c r="J6" s="2"/>
    </row>
    <row r="7" spans="1:10" ht="15.75" customHeight="1">
      <c r="A7" s="2"/>
      <c r="B7" s="2"/>
      <c r="C7" s="2"/>
      <c r="D7" s="2"/>
      <c r="E7" s="2"/>
      <c r="F7" s="2"/>
      <c r="G7" s="2"/>
      <c r="H7" s="2"/>
      <c r="I7" s="2"/>
      <c r="J7" s="2"/>
    </row>
    <row r="8" spans="1:10" ht="15.75" customHeight="1">
      <c r="A8" s="2"/>
      <c r="B8" s="2"/>
      <c r="C8" s="2"/>
      <c r="D8" s="2"/>
      <c r="E8" s="2"/>
      <c r="F8" s="2"/>
      <c r="G8" s="2"/>
      <c r="H8" s="2"/>
      <c r="I8" s="2"/>
      <c r="J8" s="2"/>
    </row>
    <row r="9" spans="1:10" ht="15.75" customHeight="1">
      <c r="A9" s="2"/>
      <c r="B9" s="2"/>
      <c r="C9" s="2"/>
      <c r="D9" s="2"/>
      <c r="E9" s="2"/>
      <c r="F9" s="2"/>
      <c r="G9" s="2"/>
      <c r="H9" s="2"/>
      <c r="I9" s="2"/>
      <c r="J9" s="2"/>
    </row>
    <row r="10" spans="1:10" ht="15.75" customHeight="1">
      <c r="A10" s="2"/>
      <c r="B10" s="2"/>
      <c r="C10" s="2"/>
      <c r="D10" s="2"/>
      <c r="E10" s="2"/>
      <c r="F10" s="2"/>
      <c r="G10" s="2"/>
      <c r="H10" s="2"/>
      <c r="I10" s="2"/>
      <c r="J10" s="2"/>
    </row>
    <row r="11" spans="1:10" ht="15.75" customHeight="1">
      <c r="A11" s="2"/>
      <c r="B11" s="2"/>
      <c r="C11" s="2"/>
      <c r="D11" s="2"/>
      <c r="E11" s="2"/>
      <c r="F11" s="2"/>
      <c r="G11" s="2"/>
      <c r="H11" s="2"/>
      <c r="I11" s="2"/>
      <c r="J11" s="2"/>
    </row>
    <row r="12" spans="1:10" ht="15.75" customHeight="1">
      <c r="A12" s="2"/>
      <c r="B12" s="2"/>
      <c r="C12" s="2"/>
      <c r="D12" s="2"/>
      <c r="E12" s="2"/>
      <c r="F12" s="2"/>
      <c r="G12" s="2"/>
      <c r="H12" s="2"/>
      <c r="I12" s="2"/>
      <c r="J12" s="2"/>
    </row>
    <row r="13" spans="1:10" ht="15.75" customHeight="1">
      <c r="A13" s="2"/>
      <c r="B13" s="2"/>
      <c r="C13" s="2"/>
      <c r="D13" s="2"/>
      <c r="E13" s="2"/>
      <c r="F13" s="2"/>
      <c r="G13" s="2"/>
      <c r="H13" s="2"/>
      <c r="I13" s="2"/>
      <c r="J13" s="2"/>
    </row>
    <row r="14" spans="1:10" ht="15.75" customHeight="1">
      <c r="A14" s="2"/>
      <c r="B14" s="2"/>
      <c r="C14" s="2"/>
      <c r="D14" s="2"/>
      <c r="E14" s="2"/>
      <c r="F14" s="2"/>
      <c r="G14" s="2"/>
      <c r="H14" s="2"/>
      <c r="I14" s="2"/>
      <c r="J14" s="2"/>
    </row>
    <row r="15" spans="1:10" ht="15.75" customHeight="1">
      <c r="A15" s="2"/>
      <c r="B15" s="2"/>
      <c r="C15" s="2"/>
      <c r="D15" s="2"/>
      <c r="E15" s="2"/>
      <c r="F15" s="2"/>
      <c r="G15" s="2"/>
      <c r="H15" s="2"/>
      <c r="I15" s="2"/>
      <c r="J15" s="2"/>
    </row>
    <row r="16" spans="1:1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Survey</vt:lpstr>
      <vt:lpstr>Mental</vt:lpstr>
      <vt:lpstr>Sheet1</vt:lpstr>
      <vt:lpstr>14-Day Progression</vt:lpstr>
      <vt:lpstr>28-Day Progression</vt:lpstr>
      <vt:lpstr>Schedule (2)</vt:lpstr>
      <vt:lpst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Brewster</dc:creator>
  <cp:lastModifiedBy>Microsoft Office User</cp:lastModifiedBy>
  <dcterms:created xsi:type="dcterms:W3CDTF">2013-10-07T19:41:37Z</dcterms:created>
  <dcterms:modified xsi:type="dcterms:W3CDTF">2023-09-07T20:27:27Z</dcterms:modified>
</cp:coreProperties>
</file>